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18zezulka\Desktop\VŘ - VO\"/>
    </mc:Choice>
  </mc:AlternateContent>
  <workbookProtection workbookAlgorithmName="SHA-512" workbookHashValue="+Y0AzqKrlHUD0JOZT7fOgiAT113/wLLP3hwgZfKIs3+Vhi61VCZmbazXEFAdcqHPNxau4WSmajkQmpyuQ3kW9A==" workbookSaltValue="ML0cePxDDYyI4qrQB3yFtA==" workbookSpinCount="100000" lockStructure="1"/>
  <bookViews>
    <workbookView xWindow="-120" yWindow="-120" windowWidth="29040" windowHeight="15720" firstSheet="1" activeTab="1"/>
  </bookViews>
  <sheets>
    <sheet name="Rekapitulace zakázky" sheetId="1" state="veryHidden" r:id="rId1"/>
    <sheet name="VO18012025 - Rozpočet spr..." sheetId="2" r:id="rId2"/>
  </sheets>
  <definedNames>
    <definedName name="_xlnm._FilterDatabase" localSheetId="1" hidden="1">'VO18012025 - Rozpočet spr...'!$C$122:$K$310</definedName>
    <definedName name="_xlnm.Print_Titles" localSheetId="0">'Rekapitulace zakázky'!$92:$92</definedName>
    <definedName name="_xlnm.Print_Titles" localSheetId="1">'VO18012025 - Rozpočet spr...'!$122:$122</definedName>
    <definedName name="_xlnm.Print_Area" localSheetId="0">'Rekapitulace zakázky'!$D$4:$AO$76,'Rekapitulace zakázky'!$C$82:$AQ$96</definedName>
    <definedName name="_xlnm.Print_Area" localSheetId="1">'VO18012025 - Rozpočet spr...'!$C$112:$J$310</definedName>
  </definedNames>
  <calcPr calcId="162913"/>
</workbook>
</file>

<file path=xl/calcChain.xml><?xml version="1.0" encoding="utf-8"?>
<calcChain xmlns="http://schemas.openxmlformats.org/spreadsheetml/2006/main">
  <c r="F120" i="2" l="1"/>
  <c r="J225" i="2" l="1"/>
  <c r="J35" i="2"/>
  <c r="J34" i="2"/>
  <c r="AY95" i="1"/>
  <c r="J33" i="2"/>
  <c r="AX95" i="1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F117" i="2"/>
  <c r="E115" i="2"/>
  <c r="F87" i="2"/>
  <c r="E85" i="2"/>
  <c r="J22" i="2"/>
  <c r="E22" i="2"/>
  <c r="J120" i="2" s="1"/>
  <c r="J21" i="2"/>
  <c r="J19" i="2"/>
  <c r="E19" i="2"/>
  <c r="J119" i="2" s="1"/>
  <c r="J18" i="2"/>
  <c r="J16" i="2"/>
  <c r="E16" i="2"/>
  <c r="J15" i="2"/>
  <c r="J13" i="2"/>
  <c r="E13" i="2"/>
  <c r="J12" i="2"/>
  <c r="J10" i="2"/>
  <c r="J117" i="2" s="1"/>
  <c r="L90" i="1"/>
  <c r="AM90" i="1"/>
  <c r="AM89" i="1"/>
  <c r="L89" i="1"/>
  <c r="AM87" i="1"/>
  <c r="L87" i="1"/>
  <c r="L85" i="1"/>
  <c r="L84" i="1"/>
  <c r="J209" i="2"/>
  <c r="J203" i="2"/>
  <c r="BK195" i="2"/>
  <c r="BK187" i="2"/>
  <c r="BK179" i="2"/>
  <c r="J173" i="2"/>
  <c r="J164" i="2"/>
  <c r="J149" i="2"/>
  <c r="J139" i="2"/>
  <c r="BK127" i="2"/>
  <c r="BK139" i="2"/>
  <c r="BK272" i="2"/>
  <c r="J266" i="2"/>
  <c r="J262" i="2"/>
  <c r="BK258" i="2"/>
  <c r="BK253" i="2"/>
  <c r="J249" i="2"/>
  <c r="BK240" i="2"/>
  <c r="BK233" i="2"/>
  <c r="BK223" i="2"/>
  <c r="J219" i="2"/>
  <c r="J212" i="2"/>
  <c r="BK205" i="2"/>
  <c r="J199" i="2"/>
  <c r="BK190" i="2"/>
  <c r="J182" i="2"/>
  <c r="J170" i="2"/>
  <c r="J161" i="2"/>
  <c r="BK152" i="2"/>
  <c r="J144" i="2"/>
  <c r="BK130" i="2"/>
  <c r="J274" i="2"/>
  <c r="BK270" i="2"/>
  <c r="J268" i="2"/>
  <c r="BK264" i="2"/>
  <c r="BK260" i="2"/>
  <c r="J258" i="2"/>
  <c r="BK251" i="2"/>
  <c r="J246" i="2"/>
  <c r="J238" i="2"/>
  <c r="J230" i="2"/>
  <c r="BK221" i="2"/>
  <c r="BK214" i="2"/>
  <c r="BK203" i="2"/>
  <c r="BK197" i="2"/>
  <c r="J193" i="2"/>
  <c r="BK182" i="2"/>
  <c r="BK173" i="2"/>
  <c r="J167" i="2"/>
  <c r="J155" i="2"/>
  <c r="BK144" i="2"/>
  <c r="J130" i="2"/>
  <c r="BK309" i="2"/>
  <c r="J309" i="2"/>
  <c r="BK307" i="2"/>
  <c r="J307" i="2"/>
  <c r="BK305" i="2"/>
  <c r="J305" i="2"/>
  <c r="BK303" i="2"/>
  <c r="J303" i="2"/>
  <c r="BK300" i="2"/>
  <c r="J300" i="2"/>
  <c r="BK298" i="2"/>
  <c r="J298" i="2"/>
  <c r="BK296" i="2"/>
  <c r="J296" i="2"/>
  <c r="BK294" i="2"/>
  <c r="J294" i="2"/>
  <c r="BK292" i="2"/>
  <c r="J292" i="2"/>
  <c r="BK290" i="2"/>
  <c r="J290" i="2"/>
  <c r="BK288" i="2"/>
  <c r="J288" i="2"/>
  <c r="BK286" i="2"/>
  <c r="J286" i="2"/>
  <c r="BK284" i="2"/>
  <c r="J284" i="2"/>
  <c r="BK282" i="2"/>
  <c r="J282" i="2"/>
  <c r="BK280" i="2"/>
  <c r="J280" i="2"/>
  <c r="BK278" i="2"/>
  <c r="J278" i="2"/>
  <c r="BK276" i="2"/>
  <c r="J276" i="2"/>
  <c r="BK274" i="2"/>
  <c r="J272" i="2"/>
  <c r="J270" i="2"/>
  <c r="BK266" i="2"/>
  <c r="BK262" i="2"/>
  <c r="J256" i="2"/>
  <c r="J251" i="2"/>
  <c r="J244" i="2"/>
  <c r="BK235" i="2"/>
  <c r="J227" i="2"/>
  <c r="BK219" i="2"/>
  <c r="BK209" i="2"/>
  <c r="J205" i="2"/>
  <c r="BK199" i="2"/>
  <c r="J187" i="2"/>
  <c r="BK176" i="2"/>
  <c r="BK158" i="2"/>
  <c r="J152" i="2"/>
  <c r="BK141" i="2"/>
  <c r="J133" i="2"/>
  <c r="BK149" i="2"/>
  <c r="J136" i="2"/>
  <c r="BK244" i="2"/>
  <c r="BK238" i="2"/>
  <c r="J233" i="2"/>
  <c r="BK227" i="2"/>
  <c r="J221" i="2"/>
  <c r="BK217" i="2"/>
  <c r="J214" i="2"/>
  <c r="BK207" i="2"/>
  <c r="J201" i="2"/>
  <c r="J195" i="2"/>
  <c r="J190" i="2"/>
  <c r="J184" i="2"/>
  <c r="J179" i="2"/>
  <c r="BK170" i="2"/>
  <c r="BK164" i="2"/>
  <c r="J158" i="2"/>
  <c r="J146" i="2"/>
  <c r="BK136" i="2"/>
  <c r="J127" i="2"/>
  <c r="BK268" i="2"/>
  <c r="J264" i="2"/>
  <c r="J260" i="2"/>
  <c r="BK256" i="2"/>
  <c r="J253" i="2"/>
  <c r="BK249" i="2"/>
  <c r="BK246" i="2"/>
  <c r="J240" i="2"/>
  <c r="J235" i="2"/>
  <c r="BK230" i="2"/>
  <c r="J223" i="2"/>
  <c r="J217" i="2"/>
  <c r="BK212" i="2"/>
  <c r="J207" i="2"/>
  <c r="BK201" i="2"/>
  <c r="J197" i="2"/>
  <c r="BK193" i="2"/>
  <c r="BK184" i="2"/>
  <c r="J176" i="2"/>
  <c r="BK167" i="2"/>
  <c r="BK161" i="2"/>
  <c r="BK155" i="2"/>
  <c r="BK146" i="2"/>
  <c r="J141" i="2"/>
  <c r="BK133" i="2"/>
  <c r="AS94" i="1"/>
  <c r="F35" i="2" l="1"/>
  <c r="F33" i="2"/>
  <c r="F34" i="2"/>
  <c r="BC95" i="1" s="1"/>
  <c r="BC94" i="1" s="1"/>
  <c r="W32" i="1" s="1"/>
  <c r="J32" i="2"/>
  <c r="AW95" i="1" s="1"/>
  <c r="F32" i="2"/>
  <c r="BA95" i="1" s="1"/>
  <c r="BA94" i="1" s="1"/>
  <c r="W30" i="1" s="1"/>
  <c r="BK302" i="2"/>
  <c r="J302" i="2"/>
  <c r="J105" i="2"/>
  <c r="P302" i="2"/>
  <c r="P255" i="2"/>
  <c r="P248" i="2" s="1"/>
  <c r="P243" i="2" s="1"/>
  <c r="P229" i="2" s="1"/>
  <c r="P216" i="2" s="1"/>
  <c r="P211" i="2" s="1"/>
  <c r="P157" i="2" s="1"/>
  <c r="P126" i="2" s="1"/>
  <c r="P125" i="2" s="1"/>
  <c r="P124" i="2" s="1"/>
  <c r="P123" i="2" s="1"/>
  <c r="AU95" i="1" s="1"/>
  <c r="AU94" i="1" s="1"/>
  <c r="R302" i="2"/>
  <c r="R255" i="2"/>
  <c r="R248" i="2" s="1"/>
  <c r="R243" i="2" s="1"/>
  <c r="R229" i="2" s="1"/>
  <c r="R216" i="2" s="1"/>
  <c r="R211" i="2" s="1"/>
  <c r="R157" i="2" s="1"/>
  <c r="R126" i="2" s="1"/>
  <c r="R125" i="2" s="1"/>
  <c r="R124" i="2" s="1"/>
  <c r="R123" i="2" s="1"/>
  <c r="T302" i="2"/>
  <c r="T255" i="2" s="1"/>
  <c r="T248" i="2" s="1"/>
  <c r="T243" i="2" s="1"/>
  <c r="T229" i="2" s="1"/>
  <c r="T216" i="2" s="1"/>
  <c r="T211" i="2" s="1"/>
  <c r="T157" i="2" s="1"/>
  <c r="T126" i="2" s="1"/>
  <c r="T125" i="2" s="1"/>
  <c r="T124" i="2" s="1"/>
  <c r="T123" i="2" s="1"/>
  <c r="BK255" i="2"/>
  <c r="J255" i="2"/>
  <c r="J104" i="2" s="1"/>
  <c r="BB95" i="1"/>
  <c r="BB94" i="1" s="1"/>
  <c r="W31" i="1" s="1"/>
  <c r="BD95" i="1"/>
  <c r="BD94" i="1" s="1"/>
  <c r="W33" i="1" s="1"/>
  <c r="J87" i="2"/>
  <c r="F89" i="2"/>
  <c r="J89" i="2"/>
  <c r="F90" i="2"/>
  <c r="J90" i="2"/>
  <c r="BE127" i="2"/>
  <c r="BE130" i="2"/>
  <c r="BE133" i="2"/>
  <c r="BE136" i="2"/>
  <c r="BE139" i="2"/>
  <c r="BE141" i="2"/>
  <c r="BE144" i="2"/>
  <c r="BE146" i="2"/>
  <c r="BE149" i="2"/>
  <c r="BE152" i="2"/>
  <c r="BE155" i="2"/>
  <c r="BE158" i="2"/>
  <c r="BE161" i="2"/>
  <c r="BE164" i="2"/>
  <c r="BE167" i="2"/>
  <c r="BE170" i="2"/>
  <c r="BE173" i="2"/>
  <c r="BE176" i="2"/>
  <c r="BE179" i="2"/>
  <c r="BE182" i="2"/>
  <c r="BE184" i="2"/>
  <c r="BE187" i="2"/>
  <c r="BE190" i="2"/>
  <c r="BE193" i="2"/>
  <c r="BE195" i="2"/>
  <c r="BE197" i="2"/>
  <c r="BE199" i="2"/>
  <c r="BE201" i="2"/>
  <c r="BE203" i="2"/>
  <c r="BE205" i="2"/>
  <c r="BE207" i="2"/>
  <c r="BE209" i="2"/>
  <c r="BE212" i="2"/>
  <c r="BE214" i="2"/>
  <c r="BE217" i="2"/>
  <c r="BE219" i="2"/>
  <c r="BE221" i="2"/>
  <c r="BE223" i="2"/>
  <c r="BE227" i="2"/>
  <c r="BE230" i="2"/>
  <c r="BE233" i="2"/>
  <c r="BE235" i="2"/>
  <c r="BE238" i="2"/>
  <c r="BE240" i="2"/>
  <c r="BE244" i="2"/>
  <c r="BE246" i="2"/>
  <c r="BE249" i="2"/>
  <c r="BE251" i="2"/>
  <c r="BE253" i="2"/>
  <c r="BE256" i="2"/>
  <c r="BE258" i="2"/>
  <c r="BE260" i="2"/>
  <c r="BE262" i="2"/>
  <c r="BE264" i="2"/>
  <c r="BE266" i="2"/>
  <c r="BE268" i="2"/>
  <c r="BE270" i="2"/>
  <c r="BE272" i="2"/>
  <c r="BE274" i="2"/>
  <c r="BE276" i="2"/>
  <c r="BE278" i="2"/>
  <c r="BE280" i="2"/>
  <c r="BE282" i="2"/>
  <c r="BE284" i="2"/>
  <c r="BE286" i="2"/>
  <c r="BE288" i="2"/>
  <c r="BE290" i="2"/>
  <c r="BE292" i="2"/>
  <c r="BE294" i="2"/>
  <c r="BE296" i="2"/>
  <c r="BE298" i="2"/>
  <c r="BE300" i="2"/>
  <c r="BE303" i="2"/>
  <c r="BE305" i="2"/>
  <c r="BE307" i="2"/>
  <c r="BE309" i="2"/>
  <c r="BK248" i="2" l="1"/>
  <c r="J248" i="2"/>
  <c r="J103" i="2"/>
  <c r="AY94" i="1"/>
  <c r="F31" i="2"/>
  <c r="AZ95" i="1" s="1"/>
  <c r="AZ94" i="1" s="1"/>
  <c r="W29" i="1" s="1"/>
  <c r="AW94" i="1"/>
  <c r="AK30" i="1" s="1"/>
  <c r="J31" i="2"/>
  <c r="AV95" i="1" s="1"/>
  <c r="AT95" i="1" s="1"/>
  <c r="AX94" i="1"/>
  <c r="BK243" i="2" l="1"/>
  <c r="J243" i="2"/>
  <c r="J102" i="2"/>
  <c r="AV94" i="1"/>
  <c r="AK29" i="1" s="1"/>
  <c r="BK229" i="2" l="1"/>
  <c r="J229" i="2" s="1"/>
  <c r="J101" i="2" s="1"/>
  <c r="AT94" i="1"/>
  <c r="BK216" i="2" l="1"/>
  <c r="J216" i="2" s="1"/>
  <c r="J100" i="2" s="1"/>
  <c r="BK211" i="2" l="1"/>
  <c r="J211" i="2" s="1"/>
  <c r="J99" i="2" s="1"/>
  <c r="BK157" i="2" l="1"/>
  <c r="J157" i="2" s="1"/>
  <c r="J98" i="2" s="1"/>
  <c r="BK126" i="2" l="1"/>
  <c r="BK125" i="2" s="1"/>
  <c r="BK124" i="2" s="1"/>
  <c r="BK123" i="2" s="1"/>
  <c r="J123" i="2" s="1"/>
  <c r="J94" i="2" s="1"/>
  <c r="J126" i="2" l="1"/>
  <c r="J97" i="2" s="1"/>
  <c r="J124" i="2"/>
  <c r="J95" i="2" s="1"/>
  <c r="J125" i="2"/>
  <c r="J96" i="2" s="1"/>
  <c r="J28" i="2"/>
  <c r="AG95" i="1" s="1"/>
  <c r="AG94" i="1" s="1"/>
  <c r="AK26" i="1" s="1"/>
  <c r="J37" i="2" l="1"/>
  <c r="AN95" i="1"/>
  <c r="AK35" i="1"/>
  <c r="AN94" i="1"/>
</calcChain>
</file>

<file path=xl/sharedStrings.xml><?xml version="1.0" encoding="utf-8"?>
<sst xmlns="http://schemas.openxmlformats.org/spreadsheetml/2006/main" count="1710" uniqueCount="445">
  <si>
    <t>Export Komplet</t>
  </si>
  <si>
    <t/>
  </si>
  <si>
    <t>2.0</t>
  </si>
  <si>
    <t>False</t>
  </si>
  <si>
    <t>{3dcb5524-1508-4f2f-8e14-87982a3c9cd9}</t>
  </si>
  <si>
    <t>&gt;&gt;  skryté sloupce  &lt;&lt;</t>
  </si>
  <si>
    <t>0,01</t>
  </si>
  <si>
    <t>21</t>
  </si>
  <si>
    <t>12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</si>
  <si>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</si>
  <si>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</si>
  <si>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</si>
  <si>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</si>
  <si>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</si>
  <si>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VO18012025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</si>
  <si>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</si>
  <si>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</si>
  <si>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Rozpočet správa a údržba VO VŘ-Odry - Zadání</t>
  </si>
  <si>
    <t>KSO:</t>
  </si>
  <si>
    <t>CC-CZ:</t>
  </si>
  <si>
    <t>Místo:</t>
  </si>
  <si>
    <t>Odry</t>
  </si>
  <si>
    <t>Datum:</t>
  </si>
  <si>
    <t>17. 1. 2025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</si>
  <si>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</si>
  <si>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</si>
  <si>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</si>
  <si>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</si>
  <si>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</si>
  <si>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</si>
  <si>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</si>
  <si>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</si>
  <si>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</si>
  <si>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</si>
  <si>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</si>
  <si>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</si>
  <si>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</si>
  <si>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</si>
  <si>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</si>
  <si>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</si>
  <si>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</si>
  <si>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</si>
  <si>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</si>
  <si>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</si>
  <si>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</si>
  <si>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</si>
  <si>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</si>
  <si>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</si>
  <si>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</si>
  <si>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</si>
  <si>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</si>
  <si>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</si>
  <si>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</si>
  <si>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</si>
  <si>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</si>
  <si>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</si>
  <si>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</si>
  <si>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</si>
  <si>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</si>
  <si>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</si>
  <si>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</si>
  <si>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</si>
  <si>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</si>
  <si>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</si>
  <si>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</si>
  <si>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</si>
  <si>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</si>
  <si>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</si>
  <si>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</si>
  <si>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</si>
  <si>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</si>
  <si>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</si>
  <si>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</si>
  <si>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</si>
  <si>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</si>
  <si>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</si>
  <si>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</si>
  <si>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</si>
  <si>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</si>
  <si>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</si>
  <si>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</si>
  <si>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</si>
  <si>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</si>
  <si>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</si>
  <si>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</si>
  <si>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</si>
  <si>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</si>
  <si>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</si>
  <si>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</si>
  <si>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</si>
  <si>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 xml:space="preserve">      RVO,RSPVO - ROZVADĚČE VO</t>
  </si>
  <si>
    <t xml:space="preserve">        SV-VO - SVĚTELNÝ BOD</t>
  </si>
  <si>
    <t xml:space="preserve">          SPOJ01 - OPRAVA ZEMNÍHO KABELOVÉHO VEDENÍ POMOCÍ SPOJEK</t>
  </si>
  <si>
    <t xml:space="preserve">            VAN.DEKOR - VÁNOČNÍ VÝZDOBA</t>
  </si>
  <si>
    <t xml:space="preserve">              HZS1 - HODINOVÉ ZÚČTOVACÍ SAZBY </t>
  </si>
  <si>
    <t xml:space="preserve">                DOPRAVA - PŘESUNY DOPRAVA</t>
  </si>
  <si>
    <t xml:space="preserve">                  OST1 - OSTATNÍ PRÁCE NA VO</t>
  </si>
  <si>
    <t xml:space="preserve">                    ZEM - ZEMNÍ PRÁCE</t>
  </si>
  <si>
    <t xml:space="preserve">                      KAB.VED1 - KABELOVÉ VEDENÍ VO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</si>
  <si>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</si>
  <si>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</si>
  <si>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</si>
  <si>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</si>
  <si>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</si>
  <si>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</si>
  <si>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</si>
  <si>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</si>
  <si>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</si>
  <si>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</si>
  <si>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</si>
  <si>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</si>
  <si>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</si>
  <si>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</si>
  <si>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</si>
  <si>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</si>
  <si>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</si>
  <si>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</si>
  <si>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RVO,RSPVO</t>
  </si>
  <si>
    <t>ROZVADĚČE VO</t>
  </si>
  <si>
    <t>K</t>
  </si>
  <si>
    <t>Pol.č.1</t>
  </si>
  <si>
    <t>Kontrola zapínacího místa RVO</t>
  </si>
  <si>
    <t>ks</t>
  </si>
  <si>
    <t>16</t>
  </si>
  <si>
    <t>3</t>
  </si>
  <si>
    <t>1797239977</t>
  </si>
  <si>
    <t>PP</t>
  </si>
  <si>
    <t>Kontrola zapínacího místa VO</t>
  </si>
  <si>
    <t>P</t>
  </si>
  <si>
    <t>Poznámka k položce:_x000D_
Tímto úkonem se myslí dojetí k rozvaděči RVO dané části města, nebo obce, jeho otevření, ruční zapnutí a vyhledání nefunkční části okruhů VO z daného rozvaděče včetně diagnostiky poruchy.</t>
  </si>
  <si>
    <t>Pol.č.2</t>
  </si>
  <si>
    <t xml:space="preserve">Kontrola podružného rozpojovacího místa ( rozpojovací skříně okruhů VO ) </t>
  </si>
  <si>
    <t>-337423362</t>
  </si>
  <si>
    <t xml:space="preserve">Kontrola podružného rozpojovacího místa ( rozpojovací skříně okruhů SR-VO ) </t>
  </si>
  <si>
    <t>Poznámka k položce:_x000D_
Podružné skříně SR-VO slouží k odjištění jednotlivých ulic a částí okruhů VO nachází se ve výškách od 1 m - 9 m jak na sloupech tak budovách.</t>
  </si>
  <si>
    <t>Pol.č.3</t>
  </si>
  <si>
    <t>Demontáž / Montáž jističů ve skratové odolnosti 10KA se zapojením vodičů jednopólových nn do 63 A ve skříni včetně materiálu.</t>
  </si>
  <si>
    <t>kus</t>
  </si>
  <si>
    <t>-18691800</t>
  </si>
  <si>
    <t>Poznámka k položce:_x000D_
Tato položka obsahuje kompletní demontáž a montáž jističe včetně dodávky materiálu od hodnoty: 1-C10A - 1-C63A. Jističe musí být ve skratové odolnosti 10KA</t>
  </si>
  <si>
    <t>Pol.č.4</t>
  </si>
  <si>
    <t>-1473469018</t>
  </si>
  <si>
    <t>Poznámka k položce:_x000D_
Tato položka obsahuje kompletní demontáž a montáž jističe včetně dodávky materiálu od hodnoty: 3-C10A - 3-C63A. Jističe musí být ve skratové odolnosti 10KA</t>
  </si>
  <si>
    <t>9</t>
  </si>
  <si>
    <t>Pol.č.5</t>
  </si>
  <si>
    <t>Výměna částí jistících přístrojů včetně dodávky materiálu pojistkových vložek (patron) včetně potřebné manipulace s pojistkovou hlavicí vyjmutí vadné vložky a vložení nové, velikosti do 63 A- Charakteristika vypnutí pomalá- AM</t>
  </si>
  <si>
    <t>344810191</t>
  </si>
  <si>
    <t>Výměna částí jistících přístrojů pojistkových vložek (patron) včetně potřebné manipulace s pojistkovou hlavicí vyjmutí vadné vložky a vložení nové, velikosti do 25 A s dodávkou materiálu.</t>
  </si>
  <si>
    <t>Pol.č.6</t>
  </si>
  <si>
    <t>Montáž / Demontáž stykačů nn včetně dodávky materiálu se zapojením vodičů střídavých ve skříni třípólových do 63 A</t>
  </si>
  <si>
    <t>1198768033</t>
  </si>
  <si>
    <t xml:space="preserve">Poznámka k položce:_x000D_
Tato položka obsahuje kompletní demontáž a montáž stykače včetně dodávky materiálu od hodnoty: 4 x spínací kontakt 32A do  4 x spínací kontakt 63A. </t>
  </si>
  <si>
    <t>Pol.č.7</t>
  </si>
  <si>
    <t>Demontáž / Montáž spínače časového, nebo soumrakového se zapojením vodičů na DIN, nebo jako celkový přístroj umístěný mimo rozvaděč RVO ve výšce do 6 m</t>
  </si>
  <si>
    <t>-1044079245</t>
  </si>
  <si>
    <t>10</t>
  </si>
  <si>
    <t>Pol.č.8</t>
  </si>
  <si>
    <t>Demontáž/ Montáž pojistkový spodek včetně materiálu : Závitový E27- E 33 do 60 A ( pouzdro ) : Držák nožové pojistky 00,01 jednopólový: Držák Válcové pojistky od velikosti 10do vel.22  se zapojením vodičů</t>
  </si>
  <si>
    <t>1735542318</t>
  </si>
  <si>
    <t>Poznámka k položce:_x000D_
Touto položkou je myšlena kompletní dodávka a montáž kteréhokoliv z vypsaných typů jistícího pouzdra, dražáku, přístroje .</t>
  </si>
  <si>
    <t>Pol.č.9</t>
  </si>
  <si>
    <t>Demontáž/ Montáž včetně dodávky ovladače přepínacího RUČ / AUTO</t>
  </si>
  <si>
    <t>-1040659469</t>
  </si>
  <si>
    <t>Montáž ovladačů tlačítkových ve skříni se zapojením vodičů 1 tlačítkových</t>
  </si>
  <si>
    <t>Poznámka k položce:_x000D_
Tento přepínač slouží k ručnímu ovládání spínání rozvaděče RVO</t>
  </si>
  <si>
    <t>Pol.č.10</t>
  </si>
  <si>
    <t>Dodávka, demontáž/ montáž vodič Cu izolovaný drátovací plný a laněný žíla 0,35-35 mm2 v rozváděči (např. CY)</t>
  </si>
  <si>
    <t>m</t>
  </si>
  <si>
    <t>-1164218796</t>
  </si>
  <si>
    <t>Montáž vodičů izolovaných měděných drátovacích bez ukončení v rozváděčích plných a laněných (např. CY), průřezu žily 0,35 až 6 mm2</t>
  </si>
  <si>
    <t>Poznámka k položce:_x000D_
Tato položka je jako dodávka a montáž vodičů k vydrátování rozvaděčů a vnitřní propojení jednotlivých přístrojů.</t>
  </si>
  <si>
    <t>Pol.č.11</t>
  </si>
  <si>
    <t>Očištění RVO, nebo SR, vysávání a očištění spínacích prvků, použití konzervační chemie pro elektrotechniku včetně dodávky.</t>
  </si>
  <si>
    <t>-1033068827</t>
  </si>
  <si>
    <t>SV-VO</t>
  </si>
  <si>
    <t>SVĚTELNÝ BOD</t>
  </si>
  <si>
    <t>Pol.č.12</t>
  </si>
  <si>
    <t xml:space="preserve">Demontáž/ montáž krytů světelného bodu, očištění, diagnostika závady na zařízení VO </t>
  </si>
  <si>
    <t>4</t>
  </si>
  <si>
    <t>-1037979606</t>
  </si>
  <si>
    <t>Demontáž/ montáž krytů světelného bodu, diagnostika závady na zařízení VO</t>
  </si>
  <si>
    <t>Poznámka k položce:_x000D_
Tato položka obsahuje: Odkrytování / zakrytování potřebných částíí světelného bodu VO, provedení měření  a dohledání závady např: měření  napěťí na stožárové výzbroji, předřadníku, tlumivky,zapalovače,jistícím prvku včetně výstupního napětí  z LED driveru, tlumivky,zapalovače. Očištění částí světelného bodu včetně krytu reflektoru svítidla od hmyzu a nečistot.</t>
  </si>
  <si>
    <t>Pol.č.14</t>
  </si>
  <si>
    <t xml:space="preserve">Dodávka, Demontáž / Montáž předřadníku ( LED Driveru ) pro svítidla Od- 18W - 80W </t>
  </si>
  <si>
    <t>1198238079</t>
  </si>
  <si>
    <t>Poznámka k položce:_x000D_
Tato položka se myslí jako dodávka LED DRIVERU včetně programování např: Astrodimmer, výkon ..........</t>
  </si>
  <si>
    <t>Pol.č.15</t>
  </si>
  <si>
    <t>Montáž/ Demontáž výložníků osvětlení jednoramenných sloupových hmotnosti do 35 kg na dřík, nebo betonový sloup včetně páskování a dodávky nerezové pásky a spon.</t>
  </si>
  <si>
    <t>1791016577</t>
  </si>
  <si>
    <t>Montáž výložníků osvětlení jednoramenných sloupových, hmotnosti do 35 kg</t>
  </si>
  <si>
    <t>Poznámka k položce:_x000D_
Tato položka obsahuje dodávku nerezové pásky včetně spon velikosti 16 mm - 20 mm</t>
  </si>
  <si>
    <t>Pol.č.16</t>
  </si>
  <si>
    <t>Demontáž / Montáž elektrovýzbroje stožárů osvětlení 1 okruh - 2 okruhy včetně dodávky</t>
  </si>
  <si>
    <t>-2018649250</t>
  </si>
  <si>
    <t>Demontáž / Montáž elektrovýzbroje stožárů osvětlení 1 okruh - 2 okruhy</t>
  </si>
  <si>
    <t>Poznámka k položce:_x000D_
Položka obsahuje dodávku a montáž elektrovýzbroje pro stožáry 1 - 2 okruhy. Stožárová svorkovnice ( výzbroj ) musí být krytá. Svorkovnice musí být jak pro hliníkové kabely 16-35 mm tak pro měděné 10 - 35 mm.</t>
  </si>
  <si>
    <t>Pol.č.17</t>
  </si>
  <si>
    <t>Demontáž / Montáž svorek zemnících se 2 šrouby pro uzemnění stožáru  včetně dodávky</t>
  </si>
  <si>
    <t>1437403627</t>
  </si>
  <si>
    <t>Montáž hromosvodného vedení svorek se 2 šrouby</t>
  </si>
  <si>
    <t>Poznámka k položce:_x000D_
Touto položkou je myšlena oprava, nebo doplnění uzemnění stožáru pomocí svorek včetně řezání závitů.</t>
  </si>
  <si>
    <t>Pol.č.18</t>
  </si>
  <si>
    <t>Demontáž / Montáž svítidla LED, nebo výbojkového průmyslového, nebo venkovního z výložníku, nebo dříku včetně odpojení.</t>
  </si>
  <si>
    <t>-321543735</t>
  </si>
  <si>
    <t>Demontáž svítidel výbojkových s odpojením vodičů průmyslových nebo venkovních z výložníku</t>
  </si>
  <si>
    <t>Poznámka k položce:_x000D_
Tato položka neobsahuje dodávky materiálu.</t>
  </si>
  <si>
    <t>Pol.č.19</t>
  </si>
  <si>
    <t>Demontáž / Montáž  kabel včetně dodávky Cu plný kulatý žíla do 3x1,5 až 2,5 mm2 zatažený do stožáru (např. CYKY)</t>
  </si>
  <si>
    <t>-2134812883</t>
  </si>
  <si>
    <t>Montáž kabelů měděných bez ukončení uložených pevně plných kulatých nebo bezhalogenových (např. CYKY) počtu a průřezu žil 3x1,5 až 6 mm2</t>
  </si>
  <si>
    <t>Poznámka k položce:_x000D_
Tato položka je myšlena jako napájecí kabel pro svítidlo, nebo vývod pro jiné zařízení nainstalované na stožaru VO.</t>
  </si>
  <si>
    <t>11</t>
  </si>
  <si>
    <t>Pol.č.20</t>
  </si>
  <si>
    <t>Montáž / Demontáž  přístrojové svorkovnice s pojistkovým držákem pro LED svítidlo ( pouzdro ) se zapojením vodičů včetně dodávky</t>
  </si>
  <si>
    <t>-1044640963</t>
  </si>
  <si>
    <t>Montáž pojistek se zapojením vodičů závitových kompletních skleněných</t>
  </si>
  <si>
    <t>Poznámka k položce:_x000D_
Tato položka obsahuje dodávku a montáž pojistkového pouzdra  pro pojistku 6x30mm nebo 5x20 včetně pojistky od 4 - 10A</t>
  </si>
  <si>
    <t>Pol.č.21</t>
  </si>
  <si>
    <t>Montáž / Demontáž včetně zapojení a dodávky kompletního pojistkového spodku  DII-SO/25/1 včetně patrony 6-10A.</t>
  </si>
  <si>
    <t>87494405</t>
  </si>
  <si>
    <t>Pol.č.22</t>
  </si>
  <si>
    <t>Výměna pojistkové patrony 4-10 A včetně dodávky</t>
  </si>
  <si>
    <t>-702293877</t>
  </si>
  <si>
    <t>Výměna pojistkové patrony 4-10 A</t>
  </si>
  <si>
    <t>Poznámka k položce:_x000D_
Touto položkou je myšlena dodávka a výměna jakéhokoliv typu pojistné patrony hodnoty od 4-16A</t>
  </si>
  <si>
    <t>Pol.č.23</t>
  </si>
  <si>
    <t xml:space="preserve">Demontáž / montáž patice stožáru o velikosti L-900, L 1000 , L 1200 BEZ DODÁVKY MATERIÁLU </t>
  </si>
  <si>
    <t>427435409</t>
  </si>
  <si>
    <t>Poznámka k položce:_x000D_
Tato položka neobsahuje dodávku materiálu. V případě výměny určí typ investor po předchozím vzájemném odsouhlašení.</t>
  </si>
  <si>
    <t>6</t>
  </si>
  <si>
    <t>Pol.č.24</t>
  </si>
  <si>
    <t>Ukončení vodič izolovaný od 1,5 mm2 do 35 mm na svorkovnici nebo přístroji  Demontáže / Montáže BEZ DODÁVKY MATERIÁLU</t>
  </si>
  <si>
    <t>1716256198</t>
  </si>
  <si>
    <t>Ukončení vodičů izolovaných s označením a zapojením na svorkovnici s otevřením a uzavřením krytu, průřezu žíly od 1,5 mm2 do 35 mm2</t>
  </si>
  <si>
    <t>Poznámka k položce:_x000D_
Touto položkou je myšleno připojování, nebo odpojovaní jednotlivých vodičů ze svorkovnic, nebo výzbrojí například při hledání poruchy kde je nutno rozpojovat a zapojovat jednotlivé okruhy. Také se jedná o připojení vodičů na vedení například pomocí proudové, nebo propichovací svorky. Tato položka neobsahuje dodávku materiálu.</t>
  </si>
  <si>
    <t>Pol.č.25</t>
  </si>
  <si>
    <t>Demontáž/Montáž zapalovače pro výbojkové svítidla 70-400W SOD/HAL včetně dodávky materiálu</t>
  </si>
  <si>
    <t>-388263140</t>
  </si>
  <si>
    <t>Pol.č.26</t>
  </si>
  <si>
    <t>Demontáž/Montáž tlumivky pro výbojkové svítidla 70W SOD/HAL včetně dodávky materiálu</t>
  </si>
  <si>
    <t>-921953668</t>
  </si>
  <si>
    <t>Pol.č.27</t>
  </si>
  <si>
    <t>Demontáž/Montáž tlumivky pro výbojkové svítidla 150W SOD/HAL včetně dodávky materiálu</t>
  </si>
  <si>
    <t>1608415731</t>
  </si>
  <si>
    <t>Pol.č.28</t>
  </si>
  <si>
    <t>Demontáž/Montáž tlumivky pro výbojkové svítidla 250W SOD/HAL včetně dodávky materiálu</t>
  </si>
  <si>
    <t>-259815948</t>
  </si>
  <si>
    <t>Pol.č.29</t>
  </si>
  <si>
    <t>Demontáž/Montáž tlumivky pro výbojkové svítidla 400W SOD/HAL včetně dodávky materiálu</t>
  </si>
  <si>
    <t>-607638662</t>
  </si>
  <si>
    <t>Pol.č.30</t>
  </si>
  <si>
    <t>Demontáž/Montáž Výbojka sodíková 70W E27 trubice čirá  včetně dodávky materiálu</t>
  </si>
  <si>
    <t>89334433</t>
  </si>
  <si>
    <t>Pol.č.31</t>
  </si>
  <si>
    <t>Demontáž/Montáž Halogenidová výbojka s keramickým hořákem a čirou tubulárnívnější baňkou, 150W E40  včetně dodávky materiálu</t>
  </si>
  <si>
    <t>-546351224</t>
  </si>
  <si>
    <t>Pol.č.32</t>
  </si>
  <si>
    <t>Demontáž/Montáž Halogenidová výbojka s keramickým hořákem a čirou tubulárnívnější baňkou, 250W E40  včetně dodávky materiálu</t>
  </si>
  <si>
    <t>890941928</t>
  </si>
  <si>
    <t>Pol.č.33</t>
  </si>
  <si>
    <t>Demontáž/Montáž Halogenidová výbojka s keramickým hořákem a čirou tubulárnívnější baňkou, 400W E40  včetně dodávky materiálu</t>
  </si>
  <si>
    <t>-874928915</t>
  </si>
  <si>
    <t>SPOJ01</t>
  </si>
  <si>
    <t>OPRAVA ZEMNÍHO KABELOVÉHO VEDENÍ POMOCÍ SPOJEK</t>
  </si>
  <si>
    <t>7</t>
  </si>
  <si>
    <t>Pol.č.34</t>
  </si>
  <si>
    <t>Propojení kabel celoplastový spojkou venkovní smršťovací do 1 kV 4x10-16 mm2  včetně dodávky materiálu a kabelu do 2 m</t>
  </si>
  <si>
    <t>5</t>
  </si>
  <si>
    <t>-517042405</t>
  </si>
  <si>
    <t>Propojení kabelů nebo vodičů spojkou venkovní teplem smršťovací kabelů celoplastových, počtu a průřezu žil 4x10 až 16 mm2 včetně dodávky materiálu</t>
  </si>
  <si>
    <t>8</t>
  </si>
  <si>
    <t>Pol.č.35</t>
  </si>
  <si>
    <t>Propojení kabel celoplastový spojkou venkovní smršťovací do 1 kV 4x25-35 mm2  včetně dodávky materiálu  a kabelu do 2 m</t>
  </si>
  <si>
    <t>-247795679</t>
  </si>
  <si>
    <t>Propojení kabelů nebo vodičů spojkou venkovní teplem smršťovací kabelů celoplastových, počtu a průřezu žil 4x25 až 35 mm2  včetně dodávky materiálu</t>
  </si>
  <si>
    <t>VAN.DEKOR</t>
  </si>
  <si>
    <t>VÁNOČNÍ VÝZDOBA</t>
  </si>
  <si>
    <t>Pol.č.36</t>
  </si>
  <si>
    <t>Montáž / demontáž světelného řetazu- vánoční strom včetně vyzvednutí ze skladu, jeho kontrola a odzkoušení.</t>
  </si>
  <si>
    <t>238519547</t>
  </si>
  <si>
    <t>Pol.č.37</t>
  </si>
  <si>
    <t>Montáž/demontáž světelného řetazu záclonka z fasády budovy včetně vyzvednutí ze skladu, jeho kontrola a odzkoušení.</t>
  </si>
  <si>
    <t>-1221217578</t>
  </si>
  <si>
    <t>Pol.č.53</t>
  </si>
  <si>
    <t>Montáž/demontáž dekoru na sloupy velký do 10 kg včetně vyzvednutí ze skladu, jeho kontrola a odzkoušení.</t>
  </si>
  <si>
    <t>638537551</t>
  </si>
  <si>
    <t>Pol.č.55</t>
  </si>
  <si>
    <t>Montáž/demontáž dekoru na sloupy malý do 5 kg včetně vyzvednutí ze skladu, jeho kontrola a odzkoušení.</t>
  </si>
  <si>
    <t>604840553</t>
  </si>
  <si>
    <t>Montáž/demontáž ozdoby na strom ( Dekorační baňka )</t>
  </si>
  <si>
    <t>-85144574</t>
  </si>
  <si>
    <t>HZS1</t>
  </si>
  <si>
    <t xml:space="preserve">HODINOVÉ ZÚČTOVACÍ SAZBY </t>
  </si>
  <si>
    <t>Hodinová zúčtovací sazba elektrikář odborný</t>
  </si>
  <si>
    <t>hod</t>
  </si>
  <si>
    <t>512</t>
  </si>
  <si>
    <t>-773136360</t>
  </si>
  <si>
    <t>Hodinové zúčtovací sazby profesí PSV provádění stavebních instalací elektrikář odborný</t>
  </si>
  <si>
    <t>Poznámka k položce:_x000D_
TATO HODINOVÁ SAZBA JE ÚČTOVÁNA ZA PRÁCE, KTERÉ NEJSOU ROZEPSÁNY V TOMTO CENÍKU. K PRACEM V HZS JE NUTNÉ PŘEDLOŽIT FOTODOKUMENTACI DANÝCH ÚKONU, KTERÉ SE DĚLALY A INFORMOVAT O TOM INVESTORA BĚHEM JEJICH PROVADĚNÍ.</t>
  </si>
  <si>
    <t>Hodinová zúčtovací sazba ořezy motorovou pilou včetně pracovníka</t>
  </si>
  <si>
    <t>-1537609045</t>
  </si>
  <si>
    <t>Hodinové zúčtovací sazby ostatních profesí obsluha stavebních strojů a zařízení obsluha strojů</t>
  </si>
  <si>
    <t>Hodinová zúčtovací sazba obsluha strojů speciálních</t>
  </si>
  <si>
    <t>639630047</t>
  </si>
  <si>
    <t>Hodinové zúčtovací sazby ostatních profesí obsluha stavebních strojů a zařízení obsluha strojů speciálních</t>
  </si>
  <si>
    <t xml:space="preserve">Poznámka k položce:_x000D_
OBSLUHA PLOŠINY SE ÚČTUJE POUZE PŘI PRACECH JINÉHO PRACOVNÍKA, NEBO ORGANIZACE Z PRACOVNÍHO KOŠE NAPŘ: Tesař, Zedník, Pokrývač, Klempíř </t>
  </si>
  <si>
    <t>Hodinová zúčtovací sazba strojů speciálních (Plošina do 22 m ) bez práce člověka na plošině</t>
  </si>
  <si>
    <t>943082253</t>
  </si>
  <si>
    <t>Pasportizace změn a vedení záznamů o stavu VO</t>
  </si>
  <si>
    <t>658045180</t>
  </si>
  <si>
    <t>Pasportizace objektu před započetím prací</t>
  </si>
  <si>
    <t>Poznámka k položce:_x000D_
Tato položka obsahuje digitální zakreslování změn světelných bodů a kabelových tras do DWG paportu VO sítí města Odry</t>
  </si>
  <si>
    <t>DOPRAVA</t>
  </si>
  <si>
    <t>PŘESUNY DOPRAVA</t>
  </si>
  <si>
    <t>Doprava Plošina</t>
  </si>
  <si>
    <t>km</t>
  </si>
  <si>
    <t>1024</t>
  </si>
  <si>
    <t>2127385078</t>
  </si>
  <si>
    <t>Doprava zaměstnanců</t>
  </si>
  <si>
    <t>Doprava Dodávka</t>
  </si>
  <si>
    <t>-1391324277</t>
  </si>
  <si>
    <t>Denní doprava pracovníků na pracoviště</t>
  </si>
  <si>
    <t>OST1</t>
  </si>
  <si>
    <t>OSTATNÍ PRÁCE NA VO</t>
  </si>
  <si>
    <t>Ostatní práce při montáži vodičů a kabelů - označení dalším štítkem</t>
  </si>
  <si>
    <t>1928477327</t>
  </si>
  <si>
    <t>Ostatní práce při montáži vodičů a kabelů úpravy vodičů a kabelů označování dalším štítkem</t>
  </si>
  <si>
    <t>Revize světelného bodu - pravidelná včetně vystavení revizní zprávy</t>
  </si>
  <si>
    <t>-134060456</t>
  </si>
  <si>
    <t>Revize rozvaděče RVO - Pravidelná včetně vystavení revizní zprávy</t>
  </si>
  <si>
    <t>1305431672</t>
  </si>
  <si>
    <t>ZEM</t>
  </si>
  <si>
    <t>ZEMNÍ PRÁCE</t>
  </si>
  <si>
    <t>Výkop jam při elektromontážích ručně v hornině tř I skupiny 3</t>
  </si>
  <si>
    <t>m3</t>
  </si>
  <si>
    <t>-1526868443</t>
  </si>
  <si>
    <t>Zásyp jam při elektromontážích ručně se zhutněním z hornin třídy I skupiny 3</t>
  </si>
  <si>
    <t>1431982800</t>
  </si>
  <si>
    <t>Výkop jam při elektromontážích za pomocí stroje v hornině tř I skupiny 3</t>
  </si>
  <si>
    <t>-939345443</t>
  </si>
  <si>
    <t>Zásyp jam při elektromontážích za použití stroje se zhutněním z hornin třídy I skupiny 3</t>
  </si>
  <si>
    <t>986338923</t>
  </si>
  <si>
    <t>Výkop jam při elektromontážích ručně v hornině tř I skupiny 4-5</t>
  </si>
  <si>
    <t>-1928498946</t>
  </si>
  <si>
    <t>Zásyp jam při elektromontážích ručně se zhutněním z hornin třídy I skupiny 4-5</t>
  </si>
  <si>
    <t>771803707</t>
  </si>
  <si>
    <t>Výkop jam při elektromontážích za pomocí stroje v hornině tř I skupiny 4-5</t>
  </si>
  <si>
    <t>554202757</t>
  </si>
  <si>
    <t>Zásyp jam při elektromontážích za použití stroje se zhutněním z hornin třídy I skupiny 4-5</t>
  </si>
  <si>
    <t>1295907409</t>
  </si>
  <si>
    <t>Hloubení kabelových rýh ručně š 35 cm hl 60 cm v hornině tř I skupiny 3</t>
  </si>
  <si>
    <t>1932733806</t>
  </si>
  <si>
    <t>Zásyp kabelových rýh ručně se zhutněním š 35 cm hl 60 cm z horniny tř I skupiny 3</t>
  </si>
  <si>
    <t>606716716</t>
  </si>
  <si>
    <t>Hloubení kabelových rýh za pomocí stroje š 35 cm hl 60 cm v hornině tř I skupiny 3</t>
  </si>
  <si>
    <t>2034010572</t>
  </si>
  <si>
    <t>Zásyp kabelových rýh za pomocí stroje se zhutněním š 35 cm hl 60 cm z horniny tř I skupiny 3</t>
  </si>
  <si>
    <t>374564541</t>
  </si>
  <si>
    <t>Hloubení kabelových rýh ručně š 35 cm hl 60 cm v hornině tř I skupiny 4-5</t>
  </si>
  <si>
    <t>441845240</t>
  </si>
  <si>
    <t>Zásyp kabelových rýh ručně se zhutněním š 35 cm hl 60 cm z horniny tř I skupiny 4-5</t>
  </si>
  <si>
    <t>144341220</t>
  </si>
  <si>
    <t>Hloubení kabelových rýh za pomocí stroje š 35 cm hl 60 cm v hornině tř I skupiny 4-5</t>
  </si>
  <si>
    <t>884876259</t>
  </si>
  <si>
    <t>Zásyp kabelových rýh za pomocí stroje se zhutněním š 35 cm hl 60 cm z horniny tř I skupiny 4-5</t>
  </si>
  <si>
    <t>-1378154047</t>
  </si>
  <si>
    <t>Výkop pro kabelovou spojku v  hornině tř I skupiny 3, vč. zásypu ručně</t>
  </si>
  <si>
    <t>1271103833</t>
  </si>
  <si>
    <t>Výkop pro kabelovou spojku v  hornině tř I skupiny 3, vč. zásypu za pomocí stroje</t>
  </si>
  <si>
    <t>911174947</t>
  </si>
  <si>
    <t>Výkop pro kabelovou spojku v  hornině tř I skupiny 4-5, vč. zásypu ručně</t>
  </si>
  <si>
    <t>1916495797</t>
  </si>
  <si>
    <t>Výkop pro kabelovou spojku v  hornině tř I skupiny 4-5, vč. zásypu za pomocí stroje</t>
  </si>
  <si>
    <t>-1296235117</t>
  </si>
  <si>
    <t>Rozebrání dlažby včetně přesunu do 6 m</t>
  </si>
  <si>
    <t>m2</t>
  </si>
  <si>
    <t>-1026947017</t>
  </si>
  <si>
    <t>Rozebrání dlažby</t>
  </si>
  <si>
    <t>Dodávka materiálu, zhutnění, zadláždění a likvidace přebytečného materiálu a úklid.</t>
  </si>
  <si>
    <t>-45633012</t>
  </si>
  <si>
    <t>Zadlaždění vč. zhutnění</t>
  </si>
  <si>
    <t>Osetí plochy včetně dodávky trávního semene</t>
  </si>
  <si>
    <t>-2131466749</t>
  </si>
  <si>
    <t>Osetí plochy</t>
  </si>
  <si>
    <t>KAB.VED1</t>
  </si>
  <si>
    <t>KABELOVÉ VEDENÍ VO</t>
  </si>
  <si>
    <t>Montáž kabel Al plný nebo laněný kulatý žíla 4x16 až 25 mm2 uložený pevně (např. AYKY) včetně dodávky kabelu</t>
  </si>
  <si>
    <t>-1320257716</t>
  </si>
  <si>
    <t>Montáž kabelů hliníkových bez ukončení uložených pevně plných nebo laněných kulatých (např. AYKY) počtu a průřezu žil 4x16 mm2</t>
  </si>
  <si>
    <t>Montáž kabel Cu plný kulatý žíla 4x10 až 25 mm2 zatažený v trubkách (např. CYKY) včetně dodávky kabelu</t>
  </si>
  <si>
    <t>-491660373</t>
  </si>
  <si>
    <t>Montáž kabelů měděných bez ukončení uložených v trubkách zatažených plných kulatých nebo bezhalogenových (např. CYKY) počtu a průřezu žil 4x16 až 25 mm2</t>
  </si>
  <si>
    <t xml:space="preserve">Výstražná fólie pro krytí kabelů šířky přes 35 do 40 cm včetně dodávky </t>
  </si>
  <si>
    <t>335814577</t>
  </si>
  <si>
    <t>Výstražné prvky pro krytí kabelů včetně vyrovnání povrchu rýhy, rozvinutí a uložení fólie, šířky přes 35 do 40 cm</t>
  </si>
  <si>
    <t>Montáž trubek ochranných plastových uložených volně do rýhy ohebných přes 50 do 90 mm včetně dodávky trubek</t>
  </si>
  <si>
    <t>-537491866</t>
  </si>
  <si>
    <t>Montáž trubek ochranných uložených volně do rýhy plastových ohebných, vnitřního průměru přes 50 do 90 mm</t>
  </si>
  <si>
    <t>Pol.č.13</t>
  </si>
  <si>
    <t>Pol.č.38</t>
  </si>
  <si>
    <t>Pol.č.39</t>
  </si>
  <si>
    <t>Pol.č.40</t>
  </si>
  <si>
    <t>Pol.č.41</t>
  </si>
  <si>
    <t>Pol.č.42</t>
  </si>
  <si>
    <t>Pol.č.43</t>
  </si>
  <si>
    <t>Pol.č.44</t>
  </si>
  <si>
    <t>Pol.č.45</t>
  </si>
  <si>
    <t>Pol.č.46</t>
  </si>
  <si>
    <t>Pol.č.47</t>
  </si>
  <si>
    <t>Pol.č.48</t>
  </si>
  <si>
    <t>Pol.č.49</t>
  </si>
  <si>
    <t>Pol.č.50</t>
  </si>
  <si>
    <t>Pol.č.51</t>
  </si>
  <si>
    <t>Pol.č.52</t>
  </si>
  <si>
    <t>Pol.č.54</t>
  </si>
  <si>
    <t>Pol.č.56</t>
  </si>
  <si>
    <t>Pol.č.57</t>
  </si>
  <si>
    <t>Pol.č.58</t>
  </si>
  <si>
    <t>Pol.č.59</t>
  </si>
  <si>
    <t>Pol.č.60</t>
  </si>
  <si>
    <t>Pol.č.61</t>
  </si>
  <si>
    <t>Pol.č.62</t>
  </si>
  <si>
    <t>Pol.č.63</t>
  </si>
  <si>
    <t>Pol.č.64</t>
  </si>
  <si>
    <t>Pol.č.65</t>
  </si>
  <si>
    <t>Pol.č.66</t>
  </si>
  <si>
    <t>Pol.č.67</t>
  </si>
  <si>
    <t>Pol.č.68</t>
  </si>
  <si>
    <t>Pol.č.69</t>
  </si>
  <si>
    <t>Pol.č.71</t>
  </si>
  <si>
    <t>Pol.č.70</t>
  </si>
  <si>
    <t>Pol.č.72</t>
  </si>
  <si>
    <t>Pol.č.73</t>
  </si>
  <si>
    <t>Pol.č.74</t>
  </si>
  <si>
    <t>Pol.č.75</t>
  </si>
  <si>
    <t>Pol.č.76</t>
  </si>
  <si>
    <t>Montáž/demontáž světelného řetazu záclonka z fasády budovy včetně vyzvednutí ze skladu, jeho kontrola a odzkoušení. (170m)</t>
  </si>
  <si>
    <t>Montáž/demontáž dekoru na sloupy velký do 10 kg včetně vyzvednutí ze skladu, jeho kontrola a odzkoušení. (36ks)</t>
  </si>
  <si>
    <t>Montáž/demontáž dekoru na sloupy malý do 5 kg včetně vyzvednutí ze skladu, jeho kontrola a odzkoušení. (19ks)</t>
  </si>
  <si>
    <t>Montáž a demontáž ozdoby na strom ( Dekorační baňka  - 130ks)</t>
  </si>
  <si>
    <t>Montáž/demontáž převěsu u Barona</t>
  </si>
  <si>
    <t>Montáž/demontáž převěsu u Barona (10m)</t>
  </si>
  <si>
    <t>Pol.č.77</t>
  </si>
  <si>
    <t xml:space="preserve">Montáž / demontáž světelného řetazu- vánoční strom včetně vyzvednutí ze skladu, jeho kontrola a odzkoušení. </t>
  </si>
  <si>
    <t>Město Odry, Masarykovo nám. 25, 742 35 Odry, IČ: 00298221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</si>
</sst>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i/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0" fillId="5" borderId="0" xfId="0" applyFill="1" applyAlignment="1">
      <alignment vertical="center"/>
    </xf>
    <xf numFmtId="0" fontId="0" fillId="5" borderId="8" xfId="0" applyFill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22" xfId="0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0" fillId="0" borderId="14" xfId="0" applyBorder="1" applyAlignment="1">
      <alignment vertical="center"/>
    </xf>
    <xf numFmtId="0" fontId="9" fillId="0" borderId="3" xfId="0" applyFont="1" applyBorder="1"/>
    <xf numFmtId="0" fontId="9" fillId="0" borderId="0" xfId="0" applyFont="1" applyAlignment="1">
      <alignment horizontal="left"/>
    </xf>
    <xf numFmtId="0" fontId="9" fillId="0" borderId="14" xfId="0" applyFont="1" applyBorder="1"/>
    <xf numFmtId="166" fontId="9" fillId="0" borderId="0" xfId="0" applyNumberFormat="1" applyFont="1"/>
    <xf numFmtId="166" fontId="9" fillId="0" borderId="15" xfId="0" applyNumberFormat="1" applyFont="1" applyBorder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Protection="1">
      <protection hidden="1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3" xfId="0" applyBorder="1" applyProtection="1">
      <protection hidden="1"/>
    </xf>
    <xf numFmtId="0" fontId="12" fillId="0" borderId="0" xfId="0" applyFont="1" applyAlignment="1" applyProtection="1">
      <alignment horizontal="left" vertical="center"/>
      <protection hidden="1"/>
    </xf>
    <xf numFmtId="0" fontId="0" fillId="0" borderId="0" xfId="0" applyAlignment="1" applyProtection="1">
      <alignment vertical="center"/>
      <protection hidden="1"/>
    </xf>
    <xf numFmtId="0" fontId="0" fillId="0" borderId="3" xfId="0" applyBorder="1" applyAlignment="1" applyProtection="1">
      <alignment vertical="center"/>
      <protection hidden="1"/>
    </xf>
    <xf numFmtId="0" fontId="1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/>
      <protection hidden="1"/>
    </xf>
    <xf numFmtId="165" fontId="2" fillId="0" borderId="0" xfId="0" applyNumberFormat="1" applyFont="1" applyAlignment="1" applyProtection="1">
      <alignment horizontal="left" vertical="center"/>
      <protection hidden="1"/>
    </xf>
    <xf numFmtId="0" fontId="2" fillId="3" borderId="0" xfId="0" applyFont="1" applyFill="1" applyAlignment="1" applyProtection="1">
      <alignment horizontal="left" vertical="center"/>
      <protection hidden="1"/>
    </xf>
    <xf numFmtId="0" fontId="0" fillId="0" borderId="0" xfId="0" applyAlignment="1" applyProtection="1">
      <alignment vertical="center" wrapText="1"/>
      <protection hidden="1"/>
    </xf>
    <xf numFmtId="0" fontId="0" fillId="0" borderId="3" xfId="0" applyBorder="1" applyAlignment="1" applyProtection="1">
      <alignment vertical="center" wrapText="1"/>
      <protection hidden="1"/>
    </xf>
    <xf numFmtId="0" fontId="0" fillId="0" borderId="12" xfId="0" applyBorder="1" applyAlignment="1" applyProtection="1">
      <alignment vertical="center"/>
      <protection hidden="1"/>
    </xf>
    <xf numFmtId="0" fontId="15" fillId="0" borderId="0" xfId="0" applyFont="1" applyAlignment="1" applyProtection="1">
      <alignment horizontal="left" vertical="center"/>
      <protection hidden="1"/>
    </xf>
    <xf numFmtId="4" fontId="22" fillId="0" borderId="0" xfId="0" applyNumberFormat="1" applyFont="1" applyAlignment="1" applyProtection="1">
      <alignment vertical="center"/>
      <protection hidden="1"/>
    </xf>
    <xf numFmtId="0" fontId="1" fillId="0" borderId="0" xfId="0" applyFont="1" applyAlignment="1" applyProtection="1">
      <alignment horizontal="right" vertical="center"/>
      <protection hidden="1"/>
    </xf>
    <xf numFmtId="0" fontId="19" fillId="0" borderId="0" xfId="0" applyFont="1" applyAlignment="1" applyProtection="1">
      <alignment horizontal="left" vertical="center"/>
      <protection hidden="1"/>
    </xf>
    <xf numFmtId="4" fontId="1" fillId="0" borderId="0" xfId="0" applyNumberFormat="1" applyFont="1" applyAlignment="1" applyProtection="1">
      <alignment vertical="center"/>
      <protection hidden="1"/>
    </xf>
    <xf numFmtId="164" fontId="1" fillId="0" borderId="0" xfId="0" applyNumberFormat="1" applyFont="1" applyAlignment="1" applyProtection="1">
      <alignment horizontal="right" vertical="center"/>
      <protection hidden="1"/>
    </xf>
    <xf numFmtId="0" fontId="0" fillId="5" borderId="0" xfId="0" applyFill="1" applyAlignment="1" applyProtection="1">
      <alignment vertical="center"/>
      <protection hidden="1"/>
    </xf>
    <xf numFmtId="0" fontId="4" fillId="5" borderId="6" xfId="0" applyFont="1" applyFill="1" applyBorder="1" applyAlignment="1" applyProtection="1">
      <alignment horizontal="left" vertical="center"/>
      <protection hidden="1"/>
    </xf>
    <xf numFmtId="0" fontId="0" fillId="5" borderId="7" xfId="0" applyFill="1" applyBorder="1" applyAlignment="1" applyProtection="1">
      <alignment vertical="center"/>
      <protection hidden="1"/>
    </xf>
    <xf numFmtId="0" fontId="4" fillId="5" borderId="7" xfId="0" applyFont="1" applyFill="1" applyBorder="1" applyAlignment="1" applyProtection="1">
      <alignment horizontal="right" vertical="center"/>
      <protection hidden="1"/>
    </xf>
    <xf numFmtId="0" fontId="4" fillId="5" borderId="7" xfId="0" applyFont="1" applyFill="1" applyBorder="1" applyAlignment="1" applyProtection="1">
      <alignment horizontal="center" vertical="center"/>
      <protection hidden="1"/>
    </xf>
    <xf numFmtId="4" fontId="4" fillId="5" borderId="7" xfId="0" applyNumberFormat="1" applyFont="1" applyFill="1" applyBorder="1" applyAlignment="1" applyProtection="1">
      <alignment vertical="center"/>
      <protection hidden="1"/>
    </xf>
    <xf numFmtId="0" fontId="17" fillId="0" borderId="4" xfId="0" applyFont="1" applyBorder="1" applyAlignment="1" applyProtection="1">
      <alignment horizontal="left" vertical="center"/>
      <protection hidden="1"/>
    </xf>
    <xf numFmtId="0" fontId="0" fillId="0" borderId="4" xfId="0" applyBorder="1" applyAlignment="1" applyProtection="1">
      <alignment vertical="center"/>
      <protection hidden="1"/>
    </xf>
    <xf numFmtId="0" fontId="1" fillId="0" borderId="5" xfId="0" applyFont="1" applyBorder="1" applyAlignment="1" applyProtection="1">
      <alignment horizontal="left" vertical="center"/>
      <protection hidden="1"/>
    </xf>
    <xf numFmtId="0" fontId="0" fillId="0" borderId="5" xfId="0" applyBorder="1" applyAlignment="1" applyProtection="1">
      <alignment vertical="center"/>
      <protection hidden="1"/>
    </xf>
    <xf numFmtId="0" fontId="1" fillId="0" borderId="5" xfId="0" applyFont="1" applyBorder="1" applyAlignment="1" applyProtection="1">
      <alignment horizontal="center" vertical="center"/>
      <protection hidden="1"/>
    </xf>
    <xf numFmtId="0" fontId="1" fillId="0" borderId="5" xfId="0" applyFont="1" applyBorder="1" applyAlignment="1" applyProtection="1">
      <alignment horizontal="right" vertical="center"/>
      <protection hidden="1"/>
    </xf>
    <xf numFmtId="0" fontId="0" fillId="0" borderId="9" xfId="0" applyBorder="1" applyAlignment="1" applyProtection="1">
      <alignment vertical="center"/>
      <protection hidden="1"/>
    </xf>
    <xf numFmtId="0" fontId="0" fillId="0" borderId="10" xfId="0" applyBorder="1" applyAlignment="1" applyProtection="1">
      <alignment vertical="center"/>
      <protection hidden="1"/>
    </xf>
    <xf numFmtId="0" fontId="0" fillId="0" borderId="1" xfId="0" applyBorder="1" applyAlignment="1" applyProtection="1">
      <alignment vertical="center"/>
      <protection hidden="1"/>
    </xf>
    <xf numFmtId="0" fontId="0" fillId="0" borderId="2" xfId="0" applyBorder="1" applyAlignment="1" applyProtection="1">
      <alignment vertical="center"/>
      <protection hidden="1"/>
    </xf>
    <xf numFmtId="0" fontId="2" fillId="0" borderId="0" xfId="0" applyFont="1" applyAlignment="1" applyProtection="1">
      <alignment horizontal="left" vertical="center" wrapText="1"/>
      <protection hidden="1"/>
    </xf>
    <xf numFmtId="0" fontId="20" fillId="5" borderId="0" xfId="0" applyFont="1" applyFill="1" applyAlignment="1" applyProtection="1">
      <alignment horizontal="left" vertical="center"/>
      <protection hidden="1"/>
    </xf>
    <xf numFmtId="0" fontId="20" fillId="5" borderId="0" xfId="0" applyFont="1" applyFill="1" applyAlignment="1" applyProtection="1">
      <alignment horizontal="right" vertical="center"/>
      <protection hidden="1"/>
    </xf>
    <xf numFmtId="0" fontId="28" fillId="0" borderId="0" xfId="0" applyFont="1" applyAlignment="1" applyProtection="1">
      <alignment horizontal="left" vertical="center"/>
      <protection hidden="1"/>
    </xf>
    <xf numFmtId="0" fontId="6" fillId="0" borderId="0" xfId="0" applyFont="1" applyAlignment="1" applyProtection="1">
      <alignment vertical="center"/>
      <protection hidden="1"/>
    </xf>
    <xf numFmtId="0" fontId="6" fillId="0" borderId="3" xfId="0" applyFont="1" applyBorder="1" applyAlignment="1" applyProtection="1">
      <alignment vertical="center"/>
      <protection hidden="1"/>
    </xf>
    <xf numFmtId="0" fontId="6" fillId="0" borderId="20" xfId="0" applyFont="1" applyBorder="1" applyAlignment="1" applyProtection="1">
      <alignment horizontal="left" vertical="center"/>
      <protection hidden="1"/>
    </xf>
    <xf numFmtId="0" fontId="6" fillId="0" borderId="20" xfId="0" applyFont="1" applyBorder="1" applyAlignment="1" applyProtection="1">
      <alignment vertical="center"/>
      <protection hidden="1"/>
    </xf>
    <xf numFmtId="4" fontId="6" fillId="0" borderId="20" xfId="0" applyNumberFormat="1" applyFont="1" applyBorder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7" fillId="0" borderId="3" xfId="0" applyFont="1" applyBorder="1" applyAlignment="1" applyProtection="1">
      <alignment vertical="center"/>
      <protection hidden="1"/>
    </xf>
    <xf numFmtId="0" fontId="7" fillId="0" borderId="20" xfId="0" applyFont="1" applyBorder="1" applyAlignment="1" applyProtection="1">
      <alignment horizontal="left" vertical="center"/>
      <protection hidden="1"/>
    </xf>
    <xf numFmtId="0" fontId="7" fillId="0" borderId="20" xfId="0" applyFont="1" applyBorder="1" applyAlignment="1" applyProtection="1">
      <alignment vertical="center"/>
      <protection hidden="1"/>
    </xf>
    <xf numFmtId="4" fontId="7" fillId="0" borderId="20" xfId="0" applyNumberFormat="1" applyFont="1" applyBorder="1" applyAlignment="1" applyProtection="1">
      <alignment vertical="center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20" fillId="5" borderId="16" xfId="0" applyFont="1" applyFill="1" applyBorder="1" applyAlignment="1" applyProtection="1">
      <alignment horizontal="center" vertical="center" wrapText="1"/>
      <protection hidden="1"/>
    </xf>
    <xf numFmtId="0" fontId="20" fillId="5" borderId="17" xfId="0" applyFont="1" applyFill="1" applyBorder="1" applyAlignment="1" applyProtection="1">
      <alignment horizontal="center" vertical="center" wrapText="1"/>
      <protection hidden="1"/>
    </xf>
    <xf numFmtId="0" fontId="20" fillId="5" borderId="18" xfId="0" applyFont="1" applyFill="1" applyBorder="1" applyAlignment="1" applyProtection="1">
      <alignment horizontal="center" vertical="center" wrapText="1"/>
      <protection hidden="1"/>
    </xf>
    <xf numFmtId="0" fontId="22" fillId="0" borderId="0" xfId="0" applyFont="1" applyAlignment="1" applyProtection="1">
      <alignment horizontal="left" vertical="center"/>
      <protection hidden="1"/>
    </xf>
    <xf numFmtId="4" fontId="22" fillId="0" borderId="0" xfId="0" applyNumberFormat="1" applyFont="1" applyProtection="1">
      <protection hidden="1"/>
    </xf>
    <xf numFmtId="0" fontId="8" fillId="0" borderId="0" xfId="0" applyFont="1" applyProtection="1">
      <protection hidden="1"/>
    </xf>
    <xf numFmtId="0" fontId="8" fillId="0" borderId="3" xfId="0" applyFont="1" applyBorder="1" applyProtection="1">
      <protection hidden="1"/>
    </xf>
    <xf numFmtId="0" fontId="8" fillId="0" borderId="0" xfId="0" applyFont="1" applyAlignment="1" applyProtection="1">
      <alignment horizontal="left"/>
      <protection hidden="1"/>
    </xf>
    <xf numFmtId="0" fontId="6" fillId="0" borderId="0" xfId="0" applyFont="1" applyAlignment="1" applyProtection="1">
      <alignment horizontal="left"/>
      <protection hidden="1"/>
    </xf>
    <xf numFmtId="4" fontId="6" fillId="0" borderId="0" xfId="0" applyNumberFormat="1" applyFont="1" applyProtection="1">
      <protection hidden="1"/>
    </xf>
    <xf numFmtId="0" fontId="7" fillId="0" borderId="0" xfId="0" applyFont="1" applyAlignment="1" applyProtection="1">
      <alignment horizontal="left"/>
      <protection hidden="1"/>
    </xf>
    <xf numFmtId="4" fontId="7" fillId="0" borderId="0" xfId="0" applyNumberFormat="1" applyFont="1" applyProtection="1">
      <protection hidden="1"/>
    </xf>
    <xf numFmtId="0" fontId="20" fillId="0" borderId="22" xfId="0" applyFont="1" applyBorder="1" applyAlignment="1" applyProtection="1">
      <alignment horizontal="center" vertical="center"/>
      <protection hidden="1"/>
    </xf>
    <xf numFmtId="49" fontId="20" fillId="0" borderId="22" xfId="0" applyNumberFormat="1" applyFont="1" applyBorder="1" applyAlignment="1" applyProtection="1">
      <alignment horizontal="left" vertical="center" wrapText="1"/>
      <protection hidden="1"/>
    </xf>
    <xf numFmtId="0" fontId="20" fillId="0" borderId="22" xfId="0" applyFont="1" applyBorder="1" applyAlignment="1" applyProtection="1">
      <alignment horizontal="left" vertical="center" wrapText="1"/>
      <protection hidden="1"/>
    </xf>
    <xf numFmtId="0" fontId="20" fillId="0" borderId="22" xfId="0" applyFont="1" applyBorder="1" applyAlignment="1" applyProtection="1">
      <alignment horizontal="center" vertical="center" wrapText="1"/>
      <protection hidden="1"/>
    </xf>
    <xf numFmtId="167" fontId="20" fillId="3" borderId="22" xfId="0" applyNumberFormat="1" applyFont="1" applyFill="1" applyBorder="1" applyAlignment="1" applyProtection="1">
      <alignment vertical="center"/>
      <protection hidden="1"/>
    </xf>
    <xf numFmtId="4" fontId="20" fillId="0" borderId="22" xfId="0" applyNumberFormat="1" applyFont="1" applyBorder="1" applyAlignment="1" applyProtection="1">
      <alignment vertical="center"/>
      <protection hidden="1"/>
    </xf>
    <xf numFmtId="0" fontId="31" fillId="0" borderId="0" xfId="0" applyFont="1" applyAlignment="1" applyProtection="1">
      <alignment horizontal="left" vertical="center"/>
      <protection hidden="1"/>
    </xf>
    <xf numFmtId="0" fontId="32" fillId="0" borderId="0" xfId="0" applyFont="1" applyAlignment="1" applyProtection="1">
      <alignment horizontal="left" vertical="center" wrapText="1"/>
      <protection hidden="1"/>
    </xf>
    <xf numFmtId="0" fontId="33" fillId="0" borderId="0" xfId="0" applyFont="1" applyAlignment="1" applyProtection="1">
      <alignment vertical="center" wrapText="1"/>
      <protection hidden="1"/>
    </xf>
    <xf numFmtId="0" fontId="9" fillId="0" borderId="0" xfId="0" applyFont="1" applyProtection="1">
      <protection hidden="1"/>
    </xf>
    <xf numFmtId="0" fontId="9" fillId="0" borderId="3" xfId="0" applyFont="1" applyBorder="1" applyProtection="1">
      <protection hidden="1"/>
    </xf>
    <xf numFmtId="0" fontId="9" fillId="0" borderId="0" xfId="0" applyFont="1" applyAlignment="1" applyProtection="1">
      <alignment horizontal="left"/>
      <protection hidden="1"/>
    </xf>
    <xf numFmtId="4" fontId="9" fillId="0" borderId="0" xfId="0" applyNumberFormat="1" applyFont="1" applyProtection="1">
      <protection hidden="1"/>
    </xf>
    <xf numFmtId="4" fontId="20" fillId="3" borderId="22" xfId="0" applyNumberFormat="1" applyFont="1" applyFill="1" applyBorder="1" applyAlignment="1" applyProtection="1">
      <alignment vertical="center"/>
      <protection locked="0" hidden="1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 applyProtection="1">
      <alignment horizontal="left" vertical="center" wrapText="1"/>
      <protection hidden="1"/>
    </xf>
    <xf numFmtId="0" fontId="0" fillId="0" borderId="0" xfId="0" applyAlignment="1" applyProtection="1">
      <alignment vertical="center"/>
      <protection hidden="1"/>
    </xf>
    <xf numFmtId="0" fontId="2" fillId="3" borderId="0" xfId="0" applyFont="1" applyFill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/>
      <protection hidden="1"/>
    </xf>
    <xf numFmtId="0" fontId="2" fillId="0" borderId="0" xfId="0" applyFont="1" applyAlignment="1" applyProtection="1">
      <alignment horizontal="left" vertical="center" wrapText="1"/>
      <protection hidden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ht="36.950000000000003" customHeight="1">
      <c r="AR2" s="209" t="s">
        <v>5</v>
      </c>
      <c r="AS2" s="196"/>
      <c r="AT2" s="196"/>
      <c r="AU2" s="196"/>
      <c r="AV2" s="196"/>
      <c r="AW2" s="196"/>
      <c r="AX2" s="196"/>
      <c r="AY2" s="196"/>
      <c r="AZ2" s="196"/>
      <c r="BA2" s="196"/>
      <c r="BB2" s="196"/>
      <c r="BC2" s="196"/>
      <c r="BD2" s="196"/>
      <c r="BE2" s="196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ht="12" customHeight="1">
      <c r="B5" s="17"/>
      <c r="D5" s="21" t="s">
        <v>13</v>
      </c>
      <c r="K5" s="195" t="s">
        <v>14</v>
      </c>
      <c r="L5" s="196"/>
      <c r="M5" s="196"/>
      <c r="N5" s="196"/>
      <c r="O5" s="196"/>
      <c r="P5" s="196"/>
      <c r="Q5" s="196"/>
      <c r="R5" s="196"/>
      <c r="S5" s="196"/>
      <c r="T5" s="196"/>
      <c r="U5" s="196"/>
      <c r="V5" s="196"/>
      <c r="W5" s="196"/>
      <c r="X5" s="196"/>
      <c r="Y5" s="196"/>
      <c r="Z5" s="196"/>
      <c r="AA5" s="196"/>
      <c r="AB5" s="196"/>
      <c r="AC5" s="196"/>
      <c r="AD5" s="196"/>
      <c r="AE5" s="196"/>
      <c r="AF5" s="196"/>
      <c r="AG5" s="196"/>
      <c r="AH5" s="196"/>
      <c r="AI5" s="196"/>
      <c r="AJ5" s="196"/>
      <c r="AK5" s="196"/>
      <c r="AL5" s="196"/>
      <c r="AM5" s="196"/>
      <c r="AN5" s="196"/>
      <c r="AO5" s="196"/>
      <c r="AR5" s="17"/>
      <c r="BE5" s="192" t="s">
        <v>15</v>
      </c>
      <c r="BS5" s="14" t="s">
        <v>6</v>
      </c>
    </row>
    <row r="6" spans="1:74" ht="36.950000000000003" customHeight="1">
      <c r="B6" s="17"/>
      <c r="D6" s="23" t="s">
        <v>16</v>
      </c>
      <c r="K6" s="197" t="s">
        <v>17</v>
      </c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196"/>
      <c r="AB6" s="196"/>
      <c r="AC6" s="196"/>
      <c r="AD6" s="196"/>
      <c r="AE6" s="196"/>
      <c r="AF6" s="196"/>
      <c r="AG6" s="196"/>
      <c r="AH6" s="196"/>
      <c r="AI6" s="196"/>
      <c r="AJ6" s="196"/>
      <c r="AK6" s="196"/>
      <c r="AL6" s="196"/>
      <c r="AM6" s="196"/>
      <c r="AN6" s="196"/>
      <c r="AO6" s="196"/>
      <c r="AR6" s="17"/>
      <c r="BE6" s="193"/>
      <c r="BS6" s="14" t="s">
        <v>6</v>
      </c>
    </row>
    <row r="7" spans="1:74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93"/>
      <c r="BS7" s="14" t="s">
        <v>6</v>
      </c>
    </row>
    <row r="8" spans="1:74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93"/>
      <c r="BS8" s="14" t="s">
        <v>6</v>
      </c>
    </row>
    <row r="9" spans="1:74" ht="14.45" customHeight="1">
      <c r="B9" s="17"/>
      <c r="AR9" s="17"/>
      <c r="BE9" s="193"/>
      <c r="BS9" s="14" t="s">
        <v>6</v>
      </c>
    </row>
    <row r="10" spans="1:74" ht="12" customHeight="1">
      <c r="B10" s="17"/>
      <c r="D10" s="24" t="s">
        <v>24</v>
      </c>
      <c r="AK10" s="24" t="s">
        <v>25</v>
      </c>
      <c r="AN10" s="22" t="s">
        <v>1</v>
      </c>
      <c r="AR10" s="17"/>
      <c r="BE10" s="193"/>
      <c r="BS10" s="14" t="s">
        <v>6</v>
      </c>
    </row>
    <row r="11" spans="1:74" ht="18.399999999999999" customHeight="1">
      <c r="B11" s="17"/>
      <c r="E11" s="22" t="s">
        <v>26</v>
      </c>
      <c r="AK11" s="24" t="s">
        <v>27</v>
      </c>
      <c r="AN11" s="22" t="s">
        <v>1</v>
      </c>
      <c r="AR11" s="17"/>
      <c r="BE11" s="193"/>
      <c r="BS11" s="14" t="s">
        <v>6</v>
      </c>
    </row>
    <row r="12" spans="1:74" ht="6.95" customHeight="1">
      <c r="B12" s="17"/>
      <c r="AR12" s="17"/>
      <c r="BE12" s="193"/>
      <c r="BS12" s="14" t="s">
        <v>6</v>
      </c>
    </row>
    <row r="13" spans="1:74" ht="12" customHeight="1">
      <c r="B13" s="17"/>
      <c r="D13" s="24" t="s">
        <v>28</v>
      </c>
      <c r="AK13" s="24" t="s">
        <v>25</v>
      </c>
      <c r="AN13" s="26" t="s">
        <v>29</v>
      </c>
      <c r="AR13" s="17"/>
      <c r="BE13" s="193"/>
      <c r="BS13" s="14" t="s">
        <v>6</v>
      </c>
    </row>
    <row r="14" spans="1:74" ht="12.75">
      <c r="B14" s="17"/>
      <c r="E14" s="198" t="s">
        <v>29</v>
      </c>
      <c r="F14" s="199"/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199"/>
      <c r="R14" s="199"/>
      <c r="S14" s="199"/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H14" s="199"/>
      <c r="AI14" s="199"/>
      <c r="AJ14" s="199"/>
      <c r="AK14" s="24" t="s">
        <v>27</v>
      </c>
      <c r="AN14" s="26" t="s">
        <v>29</v>
      </c>
      <c r="AR14" s="17"/>
      <c r="BE14" s="193"/>
      <c r="BS14" s="14" t="s">
        <v>6</v>
      </c>
    </row>
    <row r="15" spans="1:74" ht="6.95" customHeight="1">
      <c r="B15" s="17"/>
      <c r="AR15" s="17"/>
      <c r="BE15" s="193"/>
      <c r="BS15" s="14" t="s">
        <v>3</v>
      </c>
    </row>
    <row r="16" spans="1:74" ht="12" customHeight="1">
      <c r="B16" s="17"/>
      <c r="D16" s="24" t="s">
        <v>30</v>
      </c>
      <c r="AK16" s="24" t="s">
        <v>25</v>
      </c>
      <c r="AN16" s="22" t="s">
        <v>1</v>
      </c>
      <c r="AR16" s="17"/>
      <c r="BE16" s="193"/>
      <c r="BS16" s="14" t="s">
        <v>3</v>
      </c>
    </row>
    <row r="17" spans="2:71" ht="18.399999999999999" customHeight="1">
      <c r="B17" s="17"/>
      <c r="E17" s="22" t="s">
        <v>26</v>
      </c>
      <c r="AK17" s="24" t="s">
        <v>27</v>
      </c>
      <c r="AN17" s="22" t="s">
        <v>1</v>
      </c>
      <c r="AR17" s="17"/>
      <c r="BE17" s="193"/>
      <c r="BS17" s="14" t="s">
        <v>31</v>
      </c>
    </row>
    <row r="18" spans="2:71" ht="6.95" customHeight="1">
      <c r="B18" s="17"/>
      <c r="AR18" s="17"/>
      <c r="BE18" s="193"/>
      <c r="BS18" s="14" t="s">
        <v>6</v>
      </c>
    </row>
    <row r="19" spans="2:71" ht="12" customHeight="1">
      <c r="B19" s="17"/>
      <c r="D19" s="24" t="s">
        <v>32</v>
      </c>
      <c r="AK19" s="24" t="s">
        <v>25</v>
      </c>
      <c r="AN19" s="22" t="s">
        <v>1</v>
      </c>
      <c r="AR19" s="17"/>
      <c r="BE19" s="193"/>
      <c r="BS19" s="14" t="s">
        <v>6</v>
      </c>
    </row>
    <row r="20" spans="2:71" ht="18.399999999999999" customHeight="1">
      <c r="B20" s="17"/>
      <c r="E20" s="22" t="s">
        <v>26</v>
      </c>
      <c r="AK20" s="24" t="s">
        <v>27</v>
      </c>
      <c r="AN20" s="22" t="s">
        <v>1</v>
      </c>
      <c r="AR20" s="17"/>
      <c r="BE20" s="193"/>
      <c r="BS20" s="14" t="s">
        <v>31</v>
      </c>
    </row>
    <row r="21" spans="2:71" ht="6.95" customHeight="1">
      <c r="B21" s="17"/>
      <c r="AR21" s="17"/>
      <c r="BE21" s="193"/>
    </row>
    <row r="22" spans="2:71" ht="12" customHeight="1">
      <c r="B22" s="17"/>
      <c r="D22" s="24" t="s">
        <v>33</v>
      </c>
      <c r="AR22" s="17"/>
      <c r="BE22" s="193"/>
    </row>
    <row r="23" spans="2:71" ht="16.5" customHeight="1">
      <c r="B23" s="17"/>
      <c r="E23" s="200" t="s">
        <v>1</v>
      </c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R23" s="17"/>
      <c r="BE23" s="193"/>
    </row>
    <row r="24" spans="2:71" ht="6.95" customHeight="1">
      <c r="B24" s="17"/>
      <c r="AR24" s="17"/>
      <c r="BE24" s="193"/>
    </row>
    <row r="25" spans="2:71" ht="6.95" customHeight="1">
      <c r="B25" s="1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7"/>
      <c r="BE25" s="193"/>
    </row>
    <row r="26" spans="2:71" s="1" customFormat="1" ht="25.9" customHeight="1">
      <c r="B26" s="28"/>
      <c r="D26" s="29" t="s">
        <v>34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01">
        <f>ROUND(AG94,2)</f>
        <v>0</v>
      </c>
      <c r="AL26" s="202"/>
      <c r="AM26" s="202"/>
      <c r="AN26" s="202"/>
      <c r="AO26" s="202"/>
      <c r="AR26" s="28"/>
      <c r="BE26" s="193"/>
    </row>
    <row r="27" spans="2:71" s="1" customFormat="1" ht="6.95" customHeight="1">
      <c r="B27" s="28"/>
      <c r="AR27" s="28"/>
      <c r="BE27" s="193"/>
    </row>
    <row r="28" spans="2:71" s="1" customFormat="1" ht="12.75">
      <c r="B28" s="28"/>
      <c r="L28" s="203" t="s">
        <v>35</v>
      </c>
      <c r="M28" s="203"/>
      <c r="N28" s="203"/>
      <c r="O28" s="203"/>
      <c r="P28" s="203"/>
      <c r="W28" s="203" t="s">
        <v>36</v>
      </c>
      <c r="X28" s="203"/>
      <c r="Y28" s="203"/>
      <c r="Z28" s="203"/>
      <c r="AA28" s="203"/>
      <c r="AB28" s="203"/>
      <c r="AC28" s="203"/>
      <c r="AD28" s="203"/>
      <c r="AE28" s="203"/>
      <c r="AK28" s="203" t="s">
        <v>37</v>
      </c>
      <c r="AL28" s="203"/>
      <c r="AM28" s="203"/>
      <c r="AN28" s="203"/>
      <c r="AO28" s="203"/>
      <c r="AR28" s="28"/>
      <c r="BE28" s="193"/>
    </row>
    <row r="29" spans="2:71" s="2" customFormat="1" ht="14.45" customHeight="1">
      <c r="B29" s="31"/>
      <c r="D29" s="24" t="s">
        <v>38</v>
      </c>
      <c r="F29" s="24" t="s">
        <v>39</v>
      </c>
      <c r="L29" s="189">
        <v>0.21</v>
      </c>
      <c r="M29" s="190"/>
      <c r="N29" s="190"/>
      <c r="O29" s="190"/>
      <c r="P29" s="190"/>
      <c r="W29" s="191">
        <f>ROUND(AZ94, 2)</f>
        <v>0</v>
      </c>
      <c r="X29" s="190"/>
      <c r="Y29" s="190"/>
      <c r="Z29" s="190"/>
      <c r="AA29" s="190"/>
      <c r="AB29" s="190"/>
      <c r="AC29" s="190"/>
      <c r="AD29" s="190"/>
      <c r="AE29" s="190"/>
      <c r="AK29" s="191">
        <f>ROUND(AV94, 2)</f>
        <v>0</v>
      </c>
      <c r="AL29" s="190"/>
      <c r="AM29" s="190"/>
      <c r="AN29" s="190"/>
      <c r="AO29" s="190"/>
      <c r="AR29" s="31"/>
      <c r="BE29" s="194"/>
    </row>
    <row r="30" spans="2:71" s="2" customFormat="1" ht="14.45" customHeight="1">
      <c r="B30" s="31"/>
      <c r="F30" s="24" t="s">
        <v>40</v>
      </c>
      <c r="L30" s="189">
        <v>0.12</v>
      </c>
      <c r="M30" s="190"/>
      <c r="N30" s="190"/>
      <c r="O30" s="190"/>
      <c r="P30" s="190"/>
      <c r="W30" s="191">
        <f>ROUND(BA94, 2)</f>
        <v>0</v>
      </c>
      <c r="X30" s="190"/>
      <c r="Y30" s="190"/>
      <c r="Z30" s="190"/>
      <c r="AA30" s="190"/>
      <c r="AB30" s="190"/>
      <c r="AC30" s="190"/>
      <c r="AD30" s="190"/>
      <c r="AE30" s="190"/>
      <c r="AK30" s="191">
        <f>ROUND(AW94, 2)</f>
        <v>0</v>
      </c>
      <c r="AL30" s="190"/>
      <c r="AM30" s="190"/>
      <c r="AN30" s="190"/>
      <c r="AO30" s="190"/>
      <c r="AR30" s="31"/>
      <c r="BE30" s="194"/>
    </row>
    <row r="31" spans="2:71" s="2" customFormat="1" ht="14.45" hidden="1" customHeight="1">
      <c r="B31" s="31"/>
      <c r="F31" s="24" t="s">
        <v>41</v>
      </c>
      <c r="L31" s="189">
        <v>0.21</v>
      </c>
      <c r="M31" s="190"/>
      <c r="N31" s="190"/>
      <c r="O31" s="190"/>
      <c r="P31" s="190"/>
      <c r="W31" s="191">
        <f>ROUND(BB94, 2)</f>
        <v>0</v>
      </c>
      <c r="X31" s="190"/>
      <c r="Y31" s="190"/>
      <c r="Z31" s="190"/>
      <c r="AA31" s="190"/>
      <c r="AB31" s="190"/>
      <c r="AC31" s="190"/>
      <c r="AD31" s="190"/>
      <c r="AE31" s="190"/>
      <c r="AK31" s="191">
        <v>0</v>
      </c>
      <c r="AL31" s="190"/>
      <c r="AM31" s="190"/>
      <c r="AN31" s="190"/>
      <c r="AO31" s="190"/>
      <c r="AR31" s="31"/>
      <c r="BE31" s="194"/>
    </row>
    <row r="32" spans="2:71" s="2" customFormat="1" ht="14.45" hidden="1" customHeight="1">
      <c r="B32" s="31"/>
      <c r="F32" s="24" t="s">
        <v>42</v>
      </c>
      <c r="L32" s="189">
        <v>0.12</v>
      </c>
      <c r="M32" s="190"/>
      <c r="N32" s="190"/>
      <c r="O32" s="190"/>
      <c r="P32" s="190"/>
      <c r="W32" s="191">
        <f>ROUND(BC94, 2)</f>
        <v>0</v>
      </c>
      <c r="X32" s="190"/>
      <c r="Y32" s="190"/>
      <c r="Z32" s="190"/>
      <c r="AA32" s="190"/>
      <c r="AB32" s="190"/>
      <c r="AC32" s="190"/>
      <c r="AD32" s="190"/>
      <c r="AE32" s="190"/>
      <c r="AK32" s="191">
        <v>0</v>
      </c>
      <c r="AL32" s="190"/>
      <c r="AM32" s="190"/>
      <c r="AN32" s="190"/>
      <c r="AO32" s="190"/>
      <c r="AR32" s="31"/>
      <c r="BE32" s="194"/>
    </row>
    <row r="33" spans="2:57" s="2" customFormat="1" ht="14.45" hidden="1" customHeight="1">
      <c r="B33" s="31"/>
      <c r="F33" s="24" t="s">
        <v>43</v>
      </c>
      <c r="L33" s="189">
        <v>0</v>
      </c>
      <c r="M33" s="190"/>
      <c r="N33" s="190"/>
      <c r="O33" s="190"/>
      <c r="P33" s="190"/>
      <c r="W33" s="191">
        <f>ROUND(BD94, 2)</f>
        <v>0</v>
      </c>
      <c r="X33" s="190"/>
      <c r="Y33" s="190"/>
      <c r="Z33" s="190"/>
      <c r="AA33" s="190"/>
      <c r="AB33" s="190"/>
      <c r="AC33" s="190"/>
      <c r="AD33" s="190"/>
      <c r="AE33" s="190"/>
      <c r="AK33" s="191">
        <v>0</v>
      </c>
      <c r="AL33" s="190"/>
      <c r="AM33" s="190"/>
      <c r="AN33" s="190"/>
      <c r="AO33" s="190"/>
      <c r="AR33" s="31"/>
      <c r="BE33" s="194"/>
    </row>
    <row r="34" spans="2:57" s="1" customFormat="1" ht="6.95" customHeight="1">
      <c r="B34" s="28"/>
      <c r="AR34" s="28"/>
      <c r="BE34" s="193"/>
    </row>
    <row r="35" spans="2:57" s="1" customFormat="1" ht="25.9" customHeight="1">
      <c r="B35" s="28"/>
      <c r="C35" s="32"/>
      <c r="D35" s="33" t="s">
        <v>44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45</v>
      </c>
      <c r="U35" s="34"/>
      <c r="V35" s="34"/>
      <c r="W35" s="34"/>
      <c r="X35" s="224" t="s">
        <v>46</v>
      </c>
      <c r="Y35" s="225"/>
      <c r="Z35" s="225"/>
      <c r="AA35" s="225"/>
      <c r="AB35" s="225"/>
      <c r="AC35" s="34"/>
      <c r="AD35" s="34"/>
      <c r="AE35" s="34"/>
      <c r="AF35" s="34"/>
      <c r="AG35" s="34"/>
      <c r="AH35" s="34"/>
      <c r="AI35" s="34"/>
      <c r="AJ35" s="34"/>
      <c r="AK35" s="226">
        <f>SUM(AK26:AK33)</f>
        <v>0</v>
      </c>
      <c r="AL35" s="225"/>
      <c r="AM35" s="225"/>
      <c r="AN35" s="225"/>
      <c r="AO35" s="227"/>
      <c r="AP35" s="32"/>
      <c r="AQ35" s="32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7"/>
      <c r="AR38" s="17"/>
    </row>
    <row r="39" spans="2:57" ht="14.45" customHeight="1">
      <c r="B39" s="17"/>
      <c r="AR39" s="17"/>
    </row>
    <row r="40" spans="2:57" ht="14.45" customHeight="1">
      <c r="B40" s="17"/>
      <c r="AR40" s="17"/>
    </row>
    <row r="41" spans="2:57" ht="14.45" customHeight="1">
      <c r="B41" s="17"/>
      <c r="AR41" s="17"/>
    </row>
    <row r="42" spans="2:57" ht="14.45" customHeight="1">
      <c r="B42" s="17"/>
      <c r="AR42" s="17"/>
    </row>
    <row r="43" spans="2:57" ht="14.45" customHeight="1">
      <c r="B43" s="17"/>
      <c r="AR43" s="17"/>
    </row>
    <row r="44" spans="2:57" ht="14.45" customHeight="1">
      <c r="B44" s="17"/>
      <c r="AR44" s="17"/>
    </row>
    <row r="45" spans="2:57" ht="14.45" customHeight="1">
      <c r="B45" s="17"/>
      <c r="AR45" s="17"/>
    </row>
    <row r="46" spans="2:57" ht="14.45" customHeight="1">
      <c r="B46" s="17"/>
      <c r="AR46" s="17"/>
    </row>
    <row r="47" spans="2:57" ht="14.45" customHeight="1">
      <c r="B47" s="17"/>
      <c r="AR47" s="17"/>
    </row>
    <row r="48" spans="2:57" ht="14.45" customHeight="1">
      <c r="B48" s="17"/>
      <c r="AR48" s="17"/>
    </row>
    <row r="49" spans="2:44" s="1" customFormat="1" ht="14.45" customHeight="1">
      <c r="B49" s="28"/>
      <c r="D49" s="36" t="s">
        <v>47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48</v>
      </c>
      <c r="AI49" s="37"/>
      <c r="AJ49" s="37"/>
      <c r="AK49" s="37"/>
      <c r="AL49" s="37"/>
      <c r="AM49" s="37"/>
      <c r="AN49" s="37"/>
      <c r="AO49" s="37"/>
      <c r="AR49" s="28"/>
    </row>
    <row r="50" spans="2:44">
      <c r="B50" s="17"/>
      <c r="AR50" s="17"/>
    </row>
    <row r="51" spans="2:44">
      <c r="B51" s="17"/>
      <c r="AR51" s="17"/>
    </row>
    <row r="52" spans="2:44">
      <c r="B52" s="17"/>
      <c r="AR52" s="17"/>
    </row>
    <row r="53" spans="2:44">
      <c r="B53" s="17"/>
      <c r="AR53" s="17"/>
    </row>
    <row r="54" spans="2:44">
      <c r="B54" s="17"/>
      <c r="AR54" s="17"/>
    </row>
    <row r="55" spans="2:44">
      <c r="B55" s="17"/>
      <c r="AR55" s="17"/>
    </row>
    <row r="56" spans="2:44">
      <c r="B56" s="17"/>
      <c r="AR56" s="17"/>
    </row>
    <row r="57" spans="2:44">
      <c r="B57" s="17"/>
      <c r="AR57" s="17"/>
    </row>
    <row r="58" spans="2:44">
      <c r="B58" s="17"/>
      <c r="AR58" s="17"/>
    </row>
    <row r="59" spans="2:44">
      <c r="B59" s="17"/>
      <c r="AR59" s="17"/>
    </row>
    <row r="60" spans="2:44" s="1" customFormat="1" ht="12.75">
      <c r="B60" s="28"/>
      <c r="D60" s="38" t="s">
        <v>49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8" t="s">
        <v>50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8" t="s">
        <v>49</v>
      </c>
      <c r="AI60" s="30"/>
      <c r="AJ60" s="30"/>
      <c r="AK60" s="30"/>
      <c r="AL60" s="30"/>
      <c r="AM60" s="38" t="s">
        <v>50</v>
      </c>
      <c r="AN60" s="30"/>
      <c r="AO60" s="30"/>
      <c r="AR60" s="28"/>
    </row>
    <row r="61" spans="2:44">
      <c r="B61" s="17"/>
      <c r="AR61" s="17"/>
    </row>
    <row r="62" spans="2:44">
      <c r="B62" s="17"/>
      <c r="AR62" s="17"/>
    </row>
    <row r="63" spans="2:44">
      <c r="B63" s="17"/>
      <c r="AR63" s="17"/>
    </row>
    <row r="64" spans="2:44" s="1" customFormat="1" ht="12.75">
      <c r="B64" s="28"/>
      <c r="D64" s="36" t="s">
        <v>51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52</v>
      </c>
      <c r="AI64" s="37"/>
      <c r="AJ64" s="37"/>
      <c r="AK64" s="37"/>
      <c r="AL64" s="37"/>
      <c r="AM64" s="37"/>
      <c r="AN64" s="37"/>
      <c r="AO64" s="37"/>
      <c r="AR64" s="28"/>
    </row>
    <row r="65" spans="2:44">
      <c r="B65" s="17"/>
      <c r="AR65" s="17"/>
    </row>
    <row r="66" spans="2:44">
      <c r="B66" s="17"/>
      <c r="AR66" s="17"/>
    </row>
    <row r="67" spans="2:44">
      <c r="B67" s="17"/>
      <c r="AR67" s="17"/>
    </row>
    <row r="68" spans="2:44">
      <c r="B68" s="17"/>
      <c r="AR68" s="17"/>
    </row>
    <row r="69" spans="2:44">
      <c r="B69" s="17"/>
      <c r="AR69" s="17"/>
    </row>
    <row r="70" spans="2:44">
      <c r="B70" s="17"/>
      <c r="AR70" s="17"/>
    </row>
    <row r="71" spans="2:44">
      <c r="B71" s="17"/>
      <c r="AR71" s="17"/>
    </row>
    <row r="72" spans="2:44">
      <c r="B72" s="17"/>
      <c r="AR72" s="17"/>
    </row>
    <row r="73" spans="2:44">
      <c r="B73" s="17"/>
      <c r="AR73" s="17"/>
    </row>
    <row r="74" spans="2:44">
      <c r="B74" s="17"/>
      <c r="AR74" s="17"/>
    </row>
    <row r="75" spans="2:44" s="1" customFormat="1" ht="12.75">
      <c r="B75" s="28"/>
      <c r="D75" s="38" t="s">
        <v>49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8" t="s">
        <v>50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8" t="s">
        <v>49</v>
      </c>
      <c r="AI75" s="30"/>
      <c r="AJ75" s="30"/>
      <c r="AK75" s="30"/>
      <c r="AL75" s="30"/>
      <c r="AM75" s="38" t="s">
        <v>50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8"/>
    </row>
    <row r="81" spans="1:90" s="1" customFormat="1" ht="6.95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8"/>
    </row>
    <row r="82" spans="1:90" s="1" customFormat="1" ht="24.95" customHeight="1">
      <c r="B82" s="28"/>
      <c r="C82" s="18" t="s">
        <v>53</v>
      </c>
      <c r="AR82" s="28"/>
    </row>
    <row r="83" spans="1:90" s="1" customFormat="1" ht="6.95" customHeight="1">
      <c r="B83" s="28"/>
      <c r="AR83" s="28"/>
    </row>
    <row r="84" spans="1:90" s="3" customFormat="1" ht="12" customHeight="1">
      <c r="B84" s="43"/>
      <c r="C84" s="24" t="s">
        <v>13</v>
      </c>
      <c r="L84" s="3" t="str">
        <f>K5</f>
        <v>VO18012025</v>
      </c>
      <c r="AR84" s="43"/>
    </row>
    <row r="85" spans="1:90" s="4" customFormat="1" ht="36.950000000000003" customHeight="1">
      <c r="B85" s="44"/>
      <c r="C85" s="45" t="s">
        <v>16</v>
      </c>
      <c r="L85" s="215" t="str">
        <f>K6</f>
        <v>Rozpočet správa a údržba VO VŘ-Odry - Zadání</v>
      </c>
      <c r="M85" s="216"/>
      <c r="N85" s="216"/>
      <c r="O85" s="216"/>
      <c r="P85" s="216"/>
      <c r="Q85" s="216"/>
      <c r="R85" s="216"/>
      <c r="S85" s="216"/>
      <c r="T85" s="216"/>
      <c r="U85" s="216"/>
      <c r="V85" s="216"/>
      <c r="W85" s="216"/>
      <c r="X85" s="216"/>
      <c r="Y85" s="216"/>
      <c r="Z85" s="216"/>
      <c r="AA85" s="216"/>
      <c r="AB85" s="216"/>
      <c r="AC85" s="216"/>
      <c r="AD85" s="216"/>
      <c r="AE85" s="216"/>
      <c r="AF85" s="216"/>
      <c r="AG85" s="216"/>
      <c r="AH85" s="216"/>
      <c r="AI85" s="216"/>
      <c r="AJ85" s="216"/>
      <c r="AK85" s="216"/>
      <c r="AL85" s="216"/>
      <c r="AM85" s="216"/>
      <c r="AN85" s="216"/>
      <c r="AO85" s="216"/>
      <c r="AR85" s="44"/>
    </row>
    <row r="86" spans="1:90" s="1" customFormat="1" ht="6.95" customHeight="1">
      <c r="B86" s="28"/>
      <c r="AR86" s="28"/>
    </row>
    <row r="87" spans="1:90" s="1" customFormat="1" ht="12" customHeight="1">
      <c r="B87" s="28"/>
      <c r="C87" s="24" t="s">
        <v>20</v>
      </c>
      <c r="L87" s="46" t="str">
        <f>IF(K8="","",K8)</f>
        <v>Odry</v>
      </c>
      <c r="AI87" s="24" t="s">
        <v>22</v>
      </c>
      <c r="AM87" s="217" t="str">
        <f>IF(AN8= "","",AN8)</f>
        <v>17. 1. 2025</v>
      </c>
      <c r="AN87" s="217"/>
      <c r="AR87" s="28"/>
    </row>
    <row r="88" spans="1:90" s="1" customFormat="1" ht="6.95" customHeight="1">
      <c r="B88" s="28"/>
      <c r="AR88" s="28"/>
    </row>
    <row r="89" spans="1:90" s="1" customFormat="1" ht="15.2" customHeight="1">
      <c r="B89" s="28"/>
      <c r="C89" s="24" t="s">
        <v>24</v>
      </c>
      <c r="L89" s="3" t="str">
        <f>IF(E11= "","",E11)</f>
        <v xml:space="preserve"> </v>
      </c>
      <c r="AI89" s="24" t="s">
        <v>30</v>
      </c>
      <c r="AM89" s="218" t="str">
        <f>IF(E17="","",E17)</f>
        <v xml:space="preserve"> </v>
      </c>
      <c r="AN89" s="219"/>
      <c r="AO89" s="219"/>
      <c r="AP89" s="219"/>
      <c r="AR89" s="28"/>
      <c r="AS89" s="220" t="s">
        <v>54</v>
      </c>
      <c r="AT89" s="221"/>
      <c r="AU89" s="47"/>
      <c r="AV89" s="47"/>
      <c r="AW89" s="47"/>
      <c r="AX89" s="47"/>
      <c r="AY89" s="47"/>
      <c r="AZ89" s="47"/>
      <c r="BA89" s="47"/>
      <c r="BB89" s="47"/>
      <c r="BC89" s="47"/>
      <c r="BD89" s="48"/>
    </row>
    <row r="90" spans="1:90" s="1" customFormat="1" ht="15.2" customHeight="1">
      <c r="B90" s="28"/>
      <c r="C90" s="24" t="s">
        <v>28</v>
      </c>
      <c r="L90" s="3" t="str">
        <f>IF(E14= "Vyplň údaj","",E14)</f>
        <v/>
      </c>
      <c r="AI90" s="24" t="s">
        <v>32</v>
      </c>
      <c r="AM90" s="218" t="str">
        <f>IF(E20="","",E20)</f>
        <v xml:space="preserve"> </v>
      </c>
      <c r="AN90" s="219"/>
      <c r="AO90" s="219"/>
      <c r="AP90" s="219"/>
      <c r="AR90" s="28"/>
      <c r="AS90" s="222"/>
      <c r="AT90" s="223"/>
      <c r="BD90" s="49"/>
    </row>
    <row r="91" spans="1:90" s="1" customFormat="1" ht="10.9" customHeight="1">
      <c r="B91" s="28"/>
      <c r="AR91" s="28"/>
      <c r="AS91" s="222"/>
      <c r="AT91" s="223"/>
      <c r="BD91" s="49"/>
    </row>
    <row r="92" spans="1:90" s="1" customFormat="1" ht="29.25" customHeight="1">
      <c r="B92" s="28"/>
      <c r="C92" s="210" t="s">
        <v>55</v>
      </c>
      <c r="D92" s="211"/>
      <c r="E92" s="211"/>
      <c r="F92" s="211"/>
      <c r="G92" s="211"/>
      <c r="H92" s="50"/>
      <c r="I92" s="212" t="s">
        <v>56</v>
      </c>
      <c r="J92" s="211"/>
      <c r="K92" s="211"/>
      <c r="L92" s="211"/>
      <c r="M92" s="211"/>
      <c r="N92" s="211"/>
      <c r="O92" s="211"/>
      <c r="P92" s="211"/>
      <c r="Q92" s="211"/>
      <c r="R92" s="211"/>
      <c r="S92" s="211"/>
      <c r="T92" s="211"/>
      <c r="U92" s="211"/>
      <c r="V92" s="211"/>
      <c r="W92" s="211"/>
      <c r="X92" s="211"/>
      <c r="Y92" s="211"/>
      <c r="Z92" s="211"/>
      <c r="AA92" s="211"/>
      <c r="AB92" s="211"/>
      <c r="AC92" s="211"/>
      <c r="AD92" s="211"/>
      <c r="AE92" s="211"/>
      <c r="AF92" s="211"/>
      <c r="AG92" s="213" t="s">
        <v>57</v>
      </c>
      <c r="AH92" s="211"/>
      <c r="AI92" s="211"/>
      <c r="AJ92" s="211"/>
      <c r="AK92" s="211"/>
      <c r="AL92" s="211"/>
      <c r="AM92" s="211"/>
      <c r="AN92" s="212" t="s">
        <v>58</v>
      </c>
      <c r="AO92" s="211"/>
      <c r="AP92" s="214"/>
      <c r="AQ92" s="51" t="s">
        <v>59</v>
      </c>
      <c r="AR92" s="28"/>
      <c r="AS92" s="52" t="s">
        <v>60</v>
      </c>
      <c r="AT92" s="53" t="s">
        <v>61</v>
      </c>
      <c r="AU92" s="53" t="s">
        <v>62</v>
      </c>
      <c r="AV92" s="53" t="s">
        <v>63</v>
      </c>
      <c r="AW92" s="53" t="s">
        <v>64</v>
      </c>
      <c r="AX92" s="53" t="s">
        <v>65</v>
      </c>
      <c r="AY92" s="53" t="s">
        <v>66</v>
      </c>
      <c r="AZ92" s="53" t="s">
        <v>67</v>
      </c>
      <c r="BA92" s="53" t="s">
        <v>68</v>
      </c>
      <c r="BB92" s="53" t="s">
        <v>69</v>
      </c>
      <c r="BC92" s="53" t="s">
        <v>70</v>
      </c>
      <c r="BD92" s="54" t="s">
        <v>71</v>
      </c>
    </row>
    <row r="93" spans="1:90" s="1" customFormat="1" ht="10.9" customHeight="1">
      <c r="B93" s="28"/>
      <c r="AR93" s="28"/>
      <c r="AS93" s="55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8"/>
    </row>
    <row r="94" spans="1:90" s="5" customFormat="1" ht="32.450000000000003" customHeight="1">
      <c r="B94" s="56"/>
      <c r="C94" s="57" t="s">
        <v>72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207">
        <f>ROUND(AG95,2)</f>
        <v>0</v>
      </c>
      <c r="AH94" s="207"/>
      <c r="AI94" s="207"/>
      <c r="AJ94" s="207"/>
      <c r="AK94" s="207"/>
      <c r="AL94" s="207"/>
      <c r="AM94" s="207"/>
      <c r="AN94" s="208">
        <f>SUM(AG94,AT94)</f>
        <v>0</v>
      </c>
      <c r="AO94" s="208"/>
      <c r="AP94" s="208"/>
      <c r="AQ94" s="59" t="s">
        <v>1</v>
      </c>
      <c r="AR94" s="56"/>
      <c r="AS94" s="60">
        <f>ROUND(AS95,2)</f>
        <v>0</v>
      </c>
      <c r="AT94" s="61">
        <f>ROUND(SUM(AV94:AW94),2)</f>
        <v>0</v>
      </c>
      <c r="AU94" s="62">
        <f>ROUND(AU95,5)</f>
        <v>0</v>
      </c>
      <c r="AV94" s="61">
        <f>ROUND(AZ94*L29,2)</f>
        <v>0</v>
      </c>
      <c r="AW94" s="61">
        <f>ROUND(BA94*L30,2)</f>
        <v>0</v>
      </c>
      <c r="AX94" s="61">
        <f>ROUND(BB94*L29,2)</f>
        <v>0</v>
      </c>
      <c r="AY94" s="61">
        <f>ROUND(BC94*L30,2)</f>
        <v>0</v>
      </c>
      <c r="AZ94" s="61">
        <f>ROUND(AZ95,2)</f>
        <v>0</v>
      </c>
      <c r="BA94" s="61">
        <f>ROUND(BA95,2)</f>
        <v>0</v>
      </c>
      <c r="BB94" s="61">
        <f>ROUND(BB95,2)</f>
        <v>0</v>
      </c>
      <c r="BC94" s="61">
        <f>ROUND(BC95,2)</f>
        <v>0</v>
      </c>
      <c r="BD94" s="63">
        <f>ROUND(BD95,2)</f>
        <v>0</v>
      </c>
      <c r="BS94" s="64" t="s">
        <v>73</v>
      </c>
      <c r="BT94" s="64" t="s">
        <v>74</v>
      </c>
      <c r="BV94" s="64" t="s">
        <v>75</v>
      </c>
      <c r="BW94" s="64" t="s">
        <v>4</v>
      </c>
      <c r="BX94" s="64" t="s">
        <v>76</v>
      </c>
      <c r="CL94" s="64" t="s">
        <v>1</v>
      </c>
    </row>
    <row r="95" spans="1:90" s="6" customFormat="1" ht="24.75" customHeight="1">
      <c r="A95" s="65" t="s">
        <v>77</v>
      </c>
      <c r="B95" s="66"/>
      <c r="C95" s="67"/>
      <c r="D95" s="206" t="s">
        <v>14</v>
      </c>
      <c r="E95" s="206"/>
      <c r="F95" s="206"/>
      <c r="G95" s="206"/>
      <c r="H95" s="206"/>
      <c r="I95" s="68"/>
      <c r="J95" s="206" t="s">
        <v>17</v>
      </c>
      <c r="K95" s="206"/>
      <c r="L95" s="206"/>
      <c r="M95" s="206"/>
      <c r="N95" s="206"/>
      <c r="O95" s="206"/>
      <c r="P95" s="206"/>
      <c r="Q95" s="206"/>
      <c r="R95" s="206"/>
      <c r="S95" s="206"/>
      <c r="T95" s="206"/>
      <c r="U95" s="206"/>
      <c r="V95" s="206"/>
      <c r="W95" s="206"/>
      <c r="X95" s="206"/>
      <c r="Y95" s="206"/>
      <c r="Z95" s="206"/>
      <c r="AA95" s="206"/>
      <c r="AB95" s="206"/>
      <c r="AC95" s="206"/>
      <c r="AD95" s="206"/>
      <c r="AE95" s="206"/>
      <c r="AF95" s="206"/>
      <c r="AG95" s="204">
        <f>'VO18012025 - Rozpočet spr...'!J28</f>
        <v>0</v>
      </c>
      <c r="AH95" s="205"/>
      <c r="AI95" s="205"/>
      <c r="AJ95" s="205"/>
      <c r="AK95" s="205"/>
      <c r="AL95" s="205"/>
      <c r="AM95" s="205"/>
      <c r="AN95" s="204">
        <f>SUM(AG95,AT95)</f>
        <v>0</v>
      </c>
      <c r="AO95" s="205"/>
      <c r="AP95" s="205"/>
      <c r="AQ95" s="69" t="s">
        <v>78</v>
      </c>
      <c r="AR95" s="66"/>
      <c r="AS95" s="70">
        <v>0</v>
      </c>
      <c r="AT95" s="71">
        <f>ROUND(SUM(AV95:AW95),2)</f>
        <v>0</v>
      </c>
      <c r="AU95" s="72">
        <f>'VO18012025 - Rozpočet spr...'!P123</f>
        <v>0</v>
      </c>
      <c r="AV95" s="71">
        <f>'VO18012025 - Rozpočet spr...'!J31</f>
        <v>0</v>
      </c>
      <c r="AW95" s="71">
        <f>'VO18012025 - Rozpočet spr...'!J32</f>
        <v>0</v>
      </c>
      <c r="AX95" s="71">
        <f>'VO18012025 - Rozpočet spr...'!J33</f>
        <v>0</v>
      </c>
      <c r="AY95" s="71">
        <f>'VO18012025 - Rozpočet spr...'!J34</f>
        <v>0</v>
      </c>
      <c r="AZ95" s="71">
        <f>'VO18012025 - Rozpočet spr...'!F31</f>
        <v>0</v>
      </c>
      <c r="BA95" s="71">
        <f>'VO18012025 - Rozpočet spr...'!F32</f>
        <v>0</v>
      </c>
      <c r="BB95" s="71">
        <f>'VO18012025 - Rozpočet spr...'!F33</f>
        <v>0</v>
      </c>
      <c r="BC95" s="71">
        <f>'VO18012025 - Rozpočet spr...'!F34</f>
        <v>0</v>
      </c>
      <c r="BD95" s="73">
        <f>'VO18012025 - Rozpočet spr...'!F35</f>
        <v>0</v>
      </c>
      <c r="BT95" s="74" t="s">
        <v>79</v>
      </c>
      <c r="BU95" s="74" t="s">
        <v>80</v>
      </c>
      <c r="BV95" s="74" t="s">
        <v>75</v>
      </c>
      <c r="BW95" s="74" t="s">
        <v>4</v>
      </c>
      <c r="BX95" s="74" t="s">
        <v>76</v>
      </c>
      <c r="CL95" s="74" t="s">
        <v>1</v>
      </c>
    </row>
    <row r="96" spans="1:90" s="1" customFormat="1" ht="30" customHeight="1">
      <c r="B96" s="28"/>
      <c r="AR96" s="28"/>
    </row>
    <row r="97" spans="2:44" s="1" customFormat="1" ht="6.95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28"/>
    </row>
  </sheetData>
  <mergeCells count="42"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W30:AE30"/>
    <mergeCell ref="AK30:AO30"/>
    <mergeCell ref="L30:P30"/>
    <mergeCell ref="W31:AE31"/>
    <mergeCell ref="AN95:AP95"/>
    <mergeCell ref="AG95:AM95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</mergeCells>
  <hyperlinks>
    <hyperlink ref="A95" location="'VO18012025 - Rozpočet spr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11"/>
  <sheetViews>
    <sheetView showGridLines="0" tabSelected="1" workbookViewId="0">
      <selection activeCell="I127" sqref="I12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46">
      <c r="A1" s="111"/>
      <c r="B1" s="111"/>
      <c r="C1" s="111"/>
      <c r="D1" s="111"/>
      <c r="E1" s="111"/>
      <c r="F1" s="111"/>
      <c r="G1" s="111"/>
      <c r="H1" s="111"/>
      <c r="I1" s="111"/>
      <c r="J1" s="111"/>
    </row>
    <row r="2" spans="1:46" ht="36.950000000000003" customHeight="1">
      <c r="A2" s="111"/>
      <c r="B2" s="111"/>
      <c r="C2" s="111"/>
      <c r="D2" s="111"/>
      <c r="E2" s="111"/>
      <c r="F2" s="111"/>
      <c r="G2" s="111"/>
      <c r="H2" s="111"/>
      <c r="I2" s="111"/>
      <c r="J2" s="111"/>
      <c r="L2" s="209" t="s">
        <v>5</v>
      </c>
      <c r="M2" s="196"/>
      <c r="N2" s="196"/>
      <c r="O2" s="196"/>
      <c r="P2" s="196"/>
      <c r="Q2" s="196"/>
      <c r="R2" s="196"/>
      <c r="S2" s="196"/>
      <c r="T2" s="196"/>
      <c r="U2" s="196"/>
      <c r="V2" s="196"/>
      <c r="AT2" s="14" t="s">
        <v>4</v>
      </c>
    </row>
    <row r="3" spans="1:46" ht="6.95" hidden="1" customHeight="1">
      <c r="A3" s="111"/>
      <c r="B3" s="112"/>
      <c r="C3" s="113"/>
      <c r="D3" s="113"/>
      <c r="E3" s="113"/>
      <c r="F3" s="113"/>
      <c r="G3" s="113"/>
      <c r="H3" s="113"/>
      <c r="I3" s="113"/>
      <c r="J3" s="113"/>
      <c r="K3" s="16"/>
      <c r="L3" s="17"/>
      <c r="AT3" s="14" t="s">
        <v>81</v>
      </c>
    </row>
    <row r="4" spans="1:46" ht="24.95" hidden="1" customHeight="1">
      <c r="A4" s="111"/>
      <c r="B4" s="114"/>
      <c r="C4" s="111"/>
      <c r="D4" s="115" t="s">
        <v>82</v>
      </c>
      <c r="E4" s="111"/>
      <c r="F4" s="111"/>
      <c r="G4" s="111"/>
      <c r="H4" s="111"/>
      <c r="I4" s="111"/>
      <c r="J4" s="111"/>
      <c r="L4" s="17"/>
      <c r="M4" s="75" t="s">
        <v>10</v>
      </c>
      <c r="AT4" s="14" t="s">
        <v>3</v>
      </c>
    </row>
    <row r="5" spans="1:46" ht="6.95" hidden="1" customHeight="1">
      <c r="A5" s="111"/>
      <c r="B5" s="114"/>
      <c r="C5" s="111"/>
      <c r="D5" s="111"/>
      <c r="E5" s="111"/>
      <c r="F5" s="111"/>
      <c r="G5" s="111"/>
      <c r="H5" s="111"/>
      <c r="I5" s="111"/>
      <c r="J5" s="111"/>
      <c r="L5" s="17"/>
    </row>
    <row r="6" spans="1:46" s="1" customFormat="1" ht="12" hidden="1" customHeight="1">
      <c r="A6" s="116"/>
      <c r="B6" s="117"/>
      <c r="C6" s="116"/>
      <c r="D6" s="118" t="s">
        <v>16</v>
      </c>
      <c r="E6" s="116"/>
      <c r="F6" s="116"/>
      <c r="G6" s="116"/>
      <c r="H6" s="116"/>
      <c r="I6" s="116"/>
      <c r="J6" s="116"/>
      <c r="L6" s="28"/>
    </row>
    <row r="7" spans="1:46" s="1" customFormat="1" ht="16.5" hidden="1" customHeight="1">
      <c r="A7" s="116"/>
      <c r="B7" s="117"/>
      <c r="C7" s="116"/>
      <c r="D7" s="116"/>
      <c r="E7" s="228" t="s">
        <v>17</v>
      </c>
      <c r="F7" s="229"/>
      <c r="G7" s="229"/>
      <c r="H7" s="229"/>
      <c r="I7" s="116"/>
      <c r="J7" s="116"/>
      <c r="L7" s="28"/>
    </row>
    <row r="8" spans="1:46" s="1" customFormat="1" hidden="1">
      <c r="A8" s="116"/>
      <c r="B8" s="117"/>
      <c r="C8" s="116"/>
      <c r="D8" s="116"/>
      <c r="E8" s="116"/>
      <c r="F8" s="116"/>
      <c r="G8" s="116"/>
      <c r="H8" s="116"/>
      <c r="I8" s="116"/>
      <c r="J8" s="116"/>
      <c r="L8" s="28"/>
    </row>
    <row r="9" spans="1:46" s="1" customFormat="1" ht="12" hidden="1" customHeight="1">
      <c r="A9" s="116"/>
      <c r="B9" s="117"/>
      <c r="C9" s="116"/>
      <c r="D9" s="118" t="s">
        <v>18</v>
      </c>
      <c r="E9" s="116"/>
      <c r="F9" s="119" t="s">
        <v>1</v>
      </c>
      <c r="G9" s="116"/>
      <c r="H9" s="116"/>
      <c r="I9" s="118" t="s">
        <v>19</v>
      </c>
      <c r="J9" s="119" t="s">
        <v>1</v>
      </c>
      <c r="L9" s="28"/>
    </row>
    <row r="10" spans="1:46" s="1" customFormat="1" ht="12" hidden="1" customHeight="1">
      <c r="A10" s="116"/>
      <c r="B10" s="117"/>
      <c r="C10" s="116"/>
      <c r="D10" s="118" t="s">
        <v>20</v>
      </c>
      <c r="E10" s="116"/>
      <c r="F10" s="119" t="s">
        <v>21</v>
      </c>
      <c r="G10" s="116"/>
      <c r="H10" s="116"/>
      <c r="I10" s="118" t="s">
        <v>22</v>
      </c>
      <c r="J10" s="120" t="str">
        <f>'Rekapitulace zakázky'!AN8</f>
        <v>17. 1. 2025</v>
      </c>
      <c r="L10" s="28"/>
    </row>
    <row r="11" spans="1:46" s="1" customFormat="1" ht="10.9" hidden="1" customHeight="1">
      <c r="A11" s="116"/>
      <c r="B11" s="117"/>
      <c r="C11" s="116"/>
      <c r="D11" s="116"/>
      <c r="E11" s="116"/>
      <c r="F11" s="116"/>
      <c r="G11" s="116"/>
      <c r="H11" s="116"/>
      <c r="I11" s="116"/>
      <c r="J11" s="116"/>
      <c r="L11" s="28"/>
    </row>
    <row r="12" spans="1:46" s="1" customFormat="1" ht="12" hidden="1" customHeight="1">
      <c r="A12" s="116"/>
      <c r="B12" s="117"/>
      <c r="C12" s="116"/>
      <c r="D12" s="118" t="s">
        <v>24</v>
      </c>
      <c r="E12" s="116"/>
      <c r="F12" s="116"/>
      <c r="G12" s="116"/>
      <c r="H12" s="116"/>
      <c r="I12" s="118" t="s">
        <v>25</v>
      </c>
      <c r="J12" s="119" t="str">
        <f>IF('Rekapitulace zakázky'!AN10="","",'Rekapitulace zakázky'!AN10)</f>
        <v/>
      </c>
      <c r="L12" s="28"/>
    </row>
    <row r="13" spans="1:46" s="1" customFormat="1" ht="18" hidden="1" customHeight="1">
      <c r="A13" s="116"/>
      <c r="B13" s="117"/>
      <c r="C13" s="116"/>
      <c r="D13" s="116"/>
      <c r="E13" s="119" t="str">
        <f>IF('Rekapitulace zakázky'!E11="","",'Rekapitulace zakázky'!E11)</f>
        <v xml:space="preserve"> </v>
      </c>
      <c r="F13" s="116"/>
      <c r="G13" s="116"/>
      <c r="H13" s="116"/>
      <c r="I13" s="118" t="s">
        <v>27</v>
      </c>
      <c r="J13" s="119" t="str">
        <f>IF('Rekapitulace zakázky'!AN11="","",'Rekapitulace zakázky'!AN11)</f>
        <v/>
      </c>
      <c r="L13" s="28"/>
    </row>
    <row r="14" spans="1:46" s="1" customFormat="1" ht="6.95" hidden="1" customHeight="1">
      <c r="A14" s="116"/>
      <c r="B14" s="117"/>
      <c r="C14" s="116"/>
      <c r="D14" s="116"/>
      <c r="E14" s="116"/>
      <c r="F14" s="116"/>
      <c r="G14" s="116"/>
      <c r="H14" s="116"/>
      <c r="I14" s="116"/>
      <c r="J14" s="116"/>
      <c r="L14" s="28"/>
    </row>
    <row r="15" spans="1:46" s="1" customFormat="1" ht="12" hidden="1" customHeight="1">
      <c r="A15" s="116"/>
      <c r="B15" s="117"/>
      <c r="C15" s="116"/>
      <c r="D15" s="118" t="s">
        <v>28</v>
      </c>
      <c r="E15" s="116"/>
      <c r="F15" s="116"/>
      <c r="G15" s="116"/>
      <c r="H15" s="116"/>
      <c r="I15" s="118" t="s">
        <v>25</v>
      </c>
      <c r="J15" s="121" t="str">
        <f>'Rekapitulace zakázky'!AN13</f>
        <v>Vyplň údaj</v>
      </c>
      <c r="L15" s="28"/>
    </row>
    <row r="16" spans="1:46" s="1" customFormat="1" ht="18" hidden="1" customHeight="1">
      <c r="A16" s="116"/>
      <c r="B16" s="117"/>
      <c r="C16" s="116"/>
      <c r="D16" s="116"/>
      <c r="E16" s="230" t="str">
        <f>'Rekapitulace zakázky'!E14</f>
        <v>Vyplň údaj</v>
      </c>
      <c r="F16" s="231"/>
      <c r="G16" s="231"/>
      <c r="H16" s="231"/>
      <c r="I16" s="118" t="s">
        <v>27</v>
      </c>
      <c r="J16" s="121" t="str">
        <f>'Rekapitulace zakázky'!AN14</f>
        <v>Vyplň údaj</v>
      </c>
      <c r="L16" s="28"/>
    </row>
    <row r="17" spans="1:12" s="1" customFormat="1" ht="6.95" hidden="1" customHeight="1">
      <c r="A17" s="116"/>
      <c r="B17" s="117"/>
      <c r="C17" s="116"/>
      <c r="D17" s="116"/>
      <c r="E17" s="116"/>
      <c r="F17" s="116"/>
      <c r="G17" s="116"/>
      <c r="H17" s="116"/>
      <c r="I17" s="116"/>
      <c r="J17" s="116"/>
      <c r="L17" s="28"/>
    </row>
    <row r="18" spans="1:12" s="1" customFormat="1" ht="12" hidden="1" customHeight="1">
      <c r="A18" s="116"/>
      <c r="B18" s="117"/>
      <c r="C18" s="116"/>
      <c r="D18" s="118" t="s">
        <v>30</v>
      </c>
      <c r="E18" s="116"/>
      <c r="F18" s="116"/>
      <c r="G18" s="116"/>
      <c r="H18" s="116"/>
      <c r="I18" s="118" t="s">
        <v>25</v>
      </c>
      <c r="J18" s="119" t="str">
        <f>IF('Rekapitulace zakázky'!AN16="","",'Rekapitulace zakázky'!AN16)</f>
        <v/>
      </c>
      <c r="L18" s="28"/>
    </row>
    <row r="19" spans="1:12" s="1" customFormat="1" ht="18" hidden="1" customHeight="1">
      <c r="A19" s="116"/>
      <c r="B19" s="117"/>
      <c r="C19" s="116"/>
      <c r="D19" s="116"/>
      <c r="E19" s="119" t="str">
        <f>IF('Rekapitulace zakázky'!E17="","",'Rekapitulace zakázky'!E17)</f>
        <v xml:space="preserve"> </v>
      </c>
      <c r="F19" s="116"/>
      <c r="G19" s="116"/>
      <c r="H19" s="116"/>
      <c r="I19" s="118" t="s">
        <v>27</v>
      </c>
      <c r="J19" s="119" t="str">
        <f>IF('Rekapitulace zakázky'!AN17="","",'Rekapitulace zakázky'!AN17)</f>
        <v/>
      </c>
      <c r="L19" s="28"/>
    </row>
    <row r="20" spans="1:12" s="1" customFormat="1" ht="6.95" hidden="1" customHeight="1">
      <c r="A20" s="116"/>
      <c r="B20" s="117"/>
      <c r="C20" s="116"/>
      <c r="D20" s="116"/>
      <c r="E20" s="116"/>
      <c r="F20" s="116"/>
      <c r="G20" s="116"/>
      <c r="H20" s="116"/>
      <c r="I20" s="116"/>
      <c r="J20" s="116"/>
      <c r="L20" s="28"/>
    </row>
    <row r="21" spans="1:12" s="1" customFormat="1" ht="12" hidden="1" customHeight="1">
      <c r="A21" s="116"/>
      <c r="B21" s="117"/>
      <c r="C21" s="116"/>
      <c r="D21" s="118" t="s">
        <v>32</v>
      </c>
      <c r="E21" s="116"/>
      <c r="F21" s="116"/>
      <c r="G21" s="116"/>
      <c r="H21" s="116"/>
      <c r="I21" s="118" t="s">
        <v>25</v>
      </c>
      <c r="J21" s="119" t="str">
        <f>IF('Rekapitulace zakázky'!AN19="","",'Rekapitulace zakázky'!AN19)</f>
        <v/>
      </c>
      <c r="L21" s="28"/>
    </row>
    <row r="22" spans="1:12" s="1" customFormat="1" ht="18" hidden="1" customHeight="1">
      <c r="A22" s="116"/>
      <c r="B22" s="117"/>
      <c r="C22" s="116"/>
      <c r="D22" s="116"/>
      <c r="E22" s="119" t="str">
        <f>IF('Rekapitulace zakázky'!E20="","",'Rekapitulace zakázky'!E20)</f>
        <v xml:space="preserve"> </v>
      </c>
      <c r="F22" s="116"/>
      <c r="G22" s="116"/>
      <c r="H22" s="116"/>
      <c r="I22" s="118" t="s">
        <v>27</v>
      </c>
      <c r="J22" s="119" t="str">
        <f>IF('Rekapitulace zakázky'!AN20="","",'Rekapitulace zakázky'!AN20)</f>
        <v/>
      </c>
      <c r="L22" s="28"/>
    </row>
    <row r="23" spans="1:12" s="1" customFormat="1" ht="6.95" hidden="1" customHeight="1">
      <c r="A23" s="116"/>
      <c r="B23" s="117"/>
      <c r="C23" s="116"/>
      <c r="D23" s="116"/>
      <c r="E23" s="116"/>
      <c r="F23" s="116"/>
      <c r="G23" s="116"/>
      <c r="H23" s="116"/>
      <c r="I23" s="116"/>
      <c r="J23" s="116"/>
      <c r="L23" s="28"/>
    </row>
    <row r="24" spans="1:12" s="1" customFormat="1" ht="12" hidden="1" customHeight="1">
      <c r="A24" s="116"/>
      <c r="B24" s="117"/>
      <c r="C24" s="116"/>
      <c r="D24" s="118" t="s">
        <v>33</v>
      </c>
      <c r="E24" s="116"/>
      <c r="F24" s="116"/>
      <c r="G24" s="116"/>
      <c r="H24" s="116"/>
      <c r="I24" s="116"/>
      <c r="J24" s="116"/>
      <c r="L24" s="28"/>
    </row>
    <row r="25" spans="1:12" s="7" customFormat="1" ht="16.5" hidden="1" customHeight="1">
      <c r="A25" s="122"/>
      <c r="B25" s="123"/>
      <c r="C25" s="122"/>
      <c r="D25" s="122"/>
      <c r="E25" s="232" t="s">
        <v>1</v>
      </c>
      <c r="F25" s="232"/>
      <c r="G25" s="232"/>
      <c r="H25" s="232"/>
      <c r="I25" s="122"/>
      <c r="J25" s="122"/>
      <c r="L25" s="76"/>
    </row>
    <row r="26" spans="1:12" s="1" customFormat="1" ht="6.95" hidden="1" customHeight="1">
      <c r="A26" s="116"/>
      <c r="B26" s="117"/>
      <c r="C26" s="116"/>
      <c r="D26" s="116"/>
      <c r="E26" s="116"/>
      <c r="F26" s="116"/>
      <c r="G26" s="116"/>
      <c r="H26" s="116"/>
      <c r="I26" s="116"/>
      <c r="J26" s="116"/>
      <c r="L26" s="28"/>
    </row>
    <row r="27" spans="1:12" s="1" customFormat="1" ht="6.95" hidden="1" customHeight="1">
      <c r="A27" s="116"/>
      <c r="B27" s="117"/>
      <c r="C27" s="116"/>
      <c r="D27" s="124"/>
      <c r="E27" s="124"/>
      <c r="F27" s="124"/>
      <c r="G27" s="124"/>
      <c r="H27" s="124"/>
      <c r="I27" s="124"/>
      <c r="J27" s="124"/>
      <c r="K27" s="47"/>
      <c r="L27" s="28"/>
    </row>
    <row r="28" spans="1:12" s="1" customFormat="1" ht="25.35" hidden="1" customHeight="1">
      <c r="A28" s="116"/>
      <c r="B28" s="117"/>
      <c r="C28" s="116"/>
      <c r="D28" s="125" t="s">
        <v>34</v>
      </c>
      <c r="E28" s="116"/>
      <c r="F28" s="116"/>
      <c r="G28" s="116"/>
      <c r="H28" s="116"/>
      <c r="I28" s="116"/>
      <c r="J28" s="126">
        <f>ROUND(J123, 2)</f>
        <v>0</v>
      </c>
      <c r="L28" s="28"/>
    </row>
    <row r="29" spans="1:12" s="1" customFormat="1" ht="6.95" hidden="1" customHeight="1">
      <c r="A29" s="116"/>
      <c r="B29" s="117"/>
      <c r="C29" s="116"/>
      <c r="D29" s="124"/>
      <c r="E29" s="124"/>
      <c r="F29" s="124"/>
      <c r="G29" s="124"/>
      <c r="H29" s="124"/>
      <c r="I29" s="124"/>
      <c r="J29" s="124"/>
      <c r="K29" s="47"/>
      <c r="L29" s="28"/>
    </row>
    <row r="30" spans="1:12" s="1" customFormat="1" ht="14.45" hidden="1" customHeight="1">
      <c r="A30" s="116"/>
      <c r="B30" s="117"/>
      <c r="C30" s="116"/>
      <c r="D30" s="116"/>
      <c r="E30" s="116"/>
      <c r="F30" s="127" t="s">
        <v>36</v>
      </c>
      <c r="G30" s="116"/>
      <c r="H30" s="116"/>
      <c r="I30" s="127" t="s">
        <v>35</v>
      </c>
      <c r="J30" s="127" t="s">
        <v>37</v>
      </c>
      <c r="L30" s="28"/>
    </row>
    <row r="31" spans="1:12" s="1" customFormat="1" ht="14.45" hidden="1" customHeight="1">
      <c r="A31" s="116"/>
      <c r="B31" s="117"/>
      <c r="C31" s="116"/>
      <c r="D31" s="128" t="s">
        <v>38</v>
      </c>
      <c r="E31" s="118" t="s">
        <v>39</v>
      </c>
      <c r="F31" s="129">
        <f>ROUND((SUM(BE123:BE310)),  2)</f>
        <v>0</v>
      </c>
      <c r="G31" s="116"/>
      <c r="H31" s="116"/>
      <c r="I31" s="130">
        <v>0.21</v>
      </c>
      <c r="J31" s="129">
        <f>ROUND(((SUM(BE123:BE310))*I31),  2)</f>
        <v>0</v>
      </c>
      <c r="L31" s="28"/>
    </row>
    <row r="32" spans="1:12" s="1" customFormat="1" ht="14.45" hidden="1" customHeight="1">
      <c r="A32" s="116"/>
      <c r="B32" s="117"/>
      <c r="C32" s="116"/>
      <c r="D32" s="116"/>
      <c r="E32" s="118" t="s">
        <v>40</v>
      </c>
      <c r="F32" s="129">
        <f>ROUND((SUM(BF123:BF310)),  2)</f>
        <v>0</v>
      </c>
      <c r="G32" s="116"/>
      <c r="H32" s="116"/>
      <c r="I32" s="130">
        <v>0.12</v>
      </c>
      <c r="J32" s="129">
        <f>ROUND(((SUM(BF123:BF310))*I32),  2)</f>
        <v>0</v>
      </c>
      <c r="L32" s="28"/>
    </row>
    <row r="33" spans="1:12" s="1" customFormat="1" ht="14.45" hidden="1" customHeight="1">
      <c r="A33" s="116"/>
      <c r="B33" s="117"/>
      <c r="C33" s="116"/>
      <c r="D33" s="116"/>
      <c r="E33" s="118" t="s">
        <v>41</v>
      </c>
      <c r="F33" s="129">
        <f>ROUND((SUM(BG123:BG310)),  2)</f>
        <v>0</v>
      </c>
      <c r="G33" s="116"/>
      <c r="H33" s="116"/>
      <c r="I33" s="130">
        <v>0.21</v>
      </c>
      <c r="J33" s="129">
        <f>0</f>
        <v>0</v>
      </c>
      <c r="L33" s="28"/>
    </row>
    <row r="34" spans="1:12" s="1" customFormat="1" ht="14.45" hidden="1" customHeight="1">
      <c r="A34" s="116"/>
      <c r="B34" s="117"/>
      <c r="C34" s="116"/>
      <c r="D34" s="116"/>
      <c r="E34" s="118" t="s">
        <v>42</v>
      </c>
      <c r="F34" s="129">
        <f>ROUND((SUM(BH123:BH310)),  2)</f>
        <v>0</v>
      </c>
      <c r="G34" s="116"/>
      <c r="H34" s="116"/>
      <c r="I34" s="130">
        <v>0.12</v>
      </c>
      <c r="J34" s="129">
        <f>0</f>
        <v>0</v>
      </c>
      <c r="L34" s="28"/>
    </row>
    <row r="35" spans="1:12" s="1" customFormat="1" ht="14.45" hidden="1" customHeight="1">
      <c r="A35" s="116"/>
      <c r="B35" s="117"/>
      <c r="C35" s="116"/>
      <c r="D35" s="116"/>
      <c r="E35" s="118" t="s">
        <v>43</v>
      </c>
      <c r="F35" s="129">
        <f>ROUND((SUM(BI123:BI310)),  2)</f>
        <v>0</v>
      </c>
      <c r="G35" s="116"/>
      <c r="H35" s="116"/>
      <c r="I35" s="130">
        <v>0</v>
      </c>
      <c r="J35" s="129">
        <f>0</f>
        <v>0</v>
      </c>
      <c r="L35" s="28"/>
    </row>
    <row r="36" spans="1:12" s="1" customFormat="1" ht="6.95" hidden="1" customHeight="1">
      <c r="A36" s="116"/>
      <c r="B36" s="117"/>
      <c r="C36" s="116"/>
      <c r="D36" s="116"/>
      <c r="E36" s="116"/>
      <c r="F36" s="116"/>
      <c r="G36" s="116"/>
      <c r="H36" s="116"/>
      <c r="I36" s="116"/>
      <c r="J36" s="116"/>
      <c r="L36" s="28"/>
    </row>
    <row r="37" spans="1:12" s="1" customFormat="1" ht="25.35" hidden="1" customHeight="1">
      <c r="A37" s="116"/>
      <c r="B37" s="117"/>
      <c r="C37" s="131"/>
      <c r="D37" s="132" t="s">
        <v>44</v>
      </c>
      <c r="E37" s="133"/>
      <c r="F37" s="133"/>
      <c r="G37" s="134" t="s">
        <v>45</v>
      </c>
      <c r="H37" s="135" t="s">
        <v>46</v>
      </c>
      <c r="I37" s="133"/>
      <c r="J37" s="136">
        <f>SUM(J28:J35)</f>
        <v>0</v>
      </c>
      <c r="K37" s="78"/>
      <c r="L37" s="28"/>
    </row>
    <row r="38" spans="1:12" s="1" customFormat="1" ht="14.45" hidden="1" customHeight="1">
      <c r="A38" s="116"/>
      <c r="B38" s="117"/>
      <c r="C38" s="116"/>
      <c r="D38" s="116"/>
      <c r="E38" s="116"/>
      <c r="F38" s="116"/>
      <c r="G38" s="116"/>
      <c r="H38" s="116"/>
      <c r="I38" s="116"/>
      <c r="J38" s="116"/>
      <c r="L38" s="28"/>
    </row>
    <row r="39" spans="1:12" ht="14.45" hidden="1" customHeight="1">
      <c r="A39" s="111"/>
      <c r="B39" s="114"/>
      <c r="C39" s="111"/>
      <c r="D39" s="111"/>
      <c r="E39" s="111"/>
      <c r="F39" s="111"/>
      <c r="G39" s="111"/>
      <c r="H39" s="111"/>
      <c r="I39" s="111"/>
      <c r="J39" s="111"/>
      <c r="L39" s="17"/>
    </row>
    <row r="40" spans="1:12" ht="14.45" hidden="1" customHeight="1">
      <c r="A40" s="111"/>
      <c r="B40" s="114"/>
      <c r="C40" s="111"/>
      <c r="D40" s="111"/>
      <c r="E40" s="111"/>
      <c r="F40" s="111"/>
      <c r="G40" s="111"/>
      <c r="H40" s="111"/>
      <c r="I40" s="111"/>
      <c r="J40" s="111"/>
      <c r="L40" s="17"/>
    </row>
    <row r="41" spans="1:12" ht="14.45" hidden="1" customHeight="1">
      <c r="A41" s="111"/>
      <c r="B41" s="114"/>
      <c r="C41" s="111"/>
      <c r="D41" s="111"/>
      <c r="E41" s="111"/>
      <c r="F41" s="111"/>
      <c r="G41" s="111"/>
      <c r="H41" s="111"/>
      <c r="I41" s="111"/>
      <c r="J41" s="111"/>
      <c r="L41" s="17"/>
    </row>
    <row r="42" spans="1:12" ht="14.45" hidden="1" customHeight="1">
      <c r="A42" s="111"/>
      <c r="B42" s="114"/>
      <c r="C42" s="111"/>
      <c r="D42" s="111"/>
      <c r="E42" s="111"/>
      <c r="F42" s="111"/>
      <c r="G42" s="111"/>
      <c r="H42" s="111"/>
      <c r="I42" s="111"/>
      <c r="J42" s="111"/>
      <c r="L42" s="17"/>
    </row>
    <row r="43" spans="1:12" ht="14.45" hidden="1" customHeight="1">
      <c r="A43" s="111"/>
      <c r="B43" s="114"/>
      <c r="C43" s="111"/>
      <c r="D43" s="111"/>
      <c r="E43" s="111"/>
      <c r="F43" s="111"/>
      <c r="G43" s="111"/>
      <c r="H43" s="111"/>
      <c r="I43" s="111"/>
      <c r="J43" s="111"/>
      <c r="L43" s="17"/>
    </row>
    <row r="44" spans="1:12" ht="14.45" hidden="1" customHeight="1">
      <c r="A44" s="111"/>
      <c r="B44" s="114"/>
      <c r="C44" s="111"/>
      <c r="D44" s="111"/>
      <c r="E44" s="111"/>
      <c r="F44" s="111"/>
      <c r="G44" s="111"/>
      <c r="H44" s="111"/>
      <c r="I44" s="111"/>
      <c r="J44" s="111"/>
      <c r="L44" s="17"/>
    </row>
    <row r="45" spans="1:12" ht="14.45" hidden="1" customHeight="1">
      <c r="A45" s="111"/>
      <c r="B45" s="114"/>
      <c r="C45" s="111"/>
      <c r="D45" s="111"/>
      <c r="E45" s="111"/>
      <c r="F45" s="111"/>
      <c r="G45" s="111"/>
      <c r="H45" s="111"/>
      <c r="I45" s="111"/>
      <c r="J45" s="111"/>
      <c r="L45" s="17"/>
    </row>
    <row r="46" spans="1:12" ht="14.45" hidden="1" customHeight="1">
      <c r="A46" s="111"/>
      <c r="B46" s="114"/>
      <c r="C46" s="111"/>
      <c r="D46" s="111"/>
      <c r="E46" s="111"/>
      <c r="F46" s="111"/>
      <c r="G46" s="111"/>
      <c r="H46" s="111"/>
      <c r="I46" s="111"/>
      <c r="J46" s="111"/>
      <c r="L46" s="17"/>
    </row>
    <row r="47" spans="1:12" ht="14.45" hidden="1" customHeight="1">
      <c r="A47" s="111"/>
      <c r="B47" s="114"/>
      <c r="C47" s="111"/>
      <c r="D47" s="111"/>
      <c r="E47" s="111"/>
      <c r="F47" s="111"/>
      <c r="G47" s="111"/>
      <c r="H47" s="111"/>
      <c r="I47" s="111"/>
      <c r="J47" s="111"/>
      <c r="L47" s="17"/>
    </row>
    <row r="48" spans="1:12" ht="14.45" hidden="1" customHeight="1">
      <c r="A48" s="111"/>
      <c r="B48" s="114"/>
      <c r="C48" s="111"/>
      <c r="D48" s="111"/>
      <c r="E48" s="111"/>
      <c r="F48" s="111"/>
      <c r="G48" s="111"/>
      <c r="H48" s="111"/>
      <c r="I48" s="111"/>
      <c r="J48" s="111"/>
      <c r="L48" s="17"/>
    </row>
    <row r="49" spans="1:12" ht="14.45" hidden="1" customHeight="1">
      <c r="A49" s="111"/>
      <c r="B49" s="114"/>
      <c r="C49" s="111"/>
      <c r="D49" s="111"/>
      <c r="E49" s="111"/>
      <c r="F49" s="111"/>
      <c r="G49" s="111"/>
      <c r="H49" s="111"/>
      <c r="I49" s="111"/>
      <c r="J49" s="111"/>
      <c r="L49" s="17"/>
    </row>
    <row r="50" spans="1:12" s="1" customFormat="1" ht="14.45" hidden="1" customHeight="1">
      <c r="A50" s="116"/>
      <c r="B50" s="117"/>
      <c r="C50" s="116"/>
      <c r="D50" s="137" t="s">
        <v>47</v>
      </c>
      <c r="E50" s="138"/>
      <c r="F50" s="138"/>
      <c r="G50" s="137" t="s">
        <v>48</v>
      </c>
      <c r="H50" s="138"/>
      <c r="I50" s="138"/>
      <c r="J50" s="138"/>
      <c r="K50" s="37"/>
      <c r="L50" s="28"/>
    </row>
    <row r="51" spans="1:12" hidden="1">
      <c r="A51" s="111"/>
      <c r="B51" s="114"/>
      <c r="C51" s="111"/>
      <c r="D51" s="111"/>
      <c r="E51" s="111"/>
      <c r="F51" s="111"/>
      <c r="G51" s="111"/>
      <c r="H51" s="111"/>
      <c r="I51" s="111"/>
      <c r="J51" s="111"/>
      <c r="L51" s="17"/>
    </row>
    <row r="52" spans="1:12" hidden="1">
      <c r="A52" s="111"/>
      <c r="B52" s="114"/>
      <c r="C52" s="111"/>
      <c r="D52" s="111"/>
      <c r="E52" s="111"/>
      <c r="F52" s="111"/>
      <c r="G52" s="111"/>
      <c r="H52" s="111"/>
      <c r="I52" s="111"/>
      <c r="J52" s="111"/>
      <c r="L52" s="17"/>
    </row>
    <row r="53" spans="1:12" hidden="1">
      <c r="A53" s="111"/>
      <c r="B53" s="114"/>
      <c r="C53" s="111"/>
      <c r="D53" s="111"/>
      <c r="E53" s="111"/>
      <c r="F53" s="111"/>
      <c r="G53" s="111"/>
      <c r="H53" s="111"/>
      <c r="I53" s="111"/>
      <c r="J53" s="111"/>
      <c r="L53" s="17"/>
    </row>
    <row r="54" spans="1:12" hidden="1">
      <c r="A54" s="111"/>
      <c r="B54" s="114"/>
      <c r="C54" s="111"/>
      <c r="D54" s="111"/>
      <c r="E54" s="111"/>
      <c r="F54" s="111"/>
      <c r="G54" s="111"/>
      <c r="H54" s="111"/>
      <c r="I54" s="111"/>
      <c r="J54" s="111"/>
      <c r="L54" s="17"/>
    </row>
    <row r="55" spans="1:12" hidden="1">
      <c r="A55" s="111"/>
      <c r="B55" s="114"/>
      <c r="C55" s="111"/>
      <c r="D55" s="111"/>
      <c r="E55" s="111"/>
      <c r="F55" s="111"/>
      <c r="G55" s="111"/>
      <c r="H55" s="111"/>
      <c r="I55" s="111"/>
      <c r="J55" s="111"/>
      <c r="L55" s="17"/>
    </row>
    <row r="56" spans="1:12" hidden="1">
      <c r="A56" s="111"/>
      <c r="B56" s="114"/>
      <c r="C56" s="111"/>
      <c r="D56" s="111"/>
      <c r="E56" s="111"/>
      <c r="F56" s="111"/>
      <c r="G56" s="111"/>
      <c r="H56" s="111"/>
      <c r="I56" s="111"/>
      <c r="J56" s="111"/>
      <c r="L56" s="17"/>
    </row>
    <row r="57" spans="1:12" hidden="1">
      <c r="A57" s="111"/>
      <c r="B57" s="114"/>
      <c r="C57" s="111"/>
      <c r="D57" s="111"/>
      <c r="E57" s="111"/>
      <c r="F57" s="111"/>
      <c r="G57" s="111"/>
      <c r="H57" s="111"/>
      <c r="I57" s="111"/>
      <c r="J57" s="111"/>
      <c r="L57" s="17"/>
    </row>
    <row r="58" spans="1:12" hidden="1">
      <c r="A58" s="111"/>
      <c r="B58" s="114"/>
      <c r="C58" s="111"/>
      <c r="D58" s="111"/>
      <c r="E58" s="111"/>
      <c r="F58" s="111"/>
      <c r="G58" s="111"/>
      <c r="H58" s="111"/>
      <c r="I58" s="111"/>
      <c r="J58" s="111"/>
      <c r="L58" s="17"/>
    </row>
    <row r="59" spans="1:12" hidden="1">
      <c r="A59" s="111"/>
      <c r="B59" s="114"/>
      <c r="C59" s="111"/>
      <c r="D59" s="111"/>
      <c r="E59" s="111"/>
      <c r="F59" s="111"/>
      <c r="G59" s="111"/>
      <c r="H59" s="111"/>
      <c r="I59" s="111"/>
      <c r="J59" s="111"/>
      <c r="L59" s="17"/>
    </row>
    <row r="60" spans="1:12" hidden="1">
      <c r="A60" s="111"/>
      <c r="B60" s="114"/>
      <c r="C60" s="111"/>
      <c r="D60" s="111"/>
      <c r="E60" s="111"/>
      <c r="F60" s="111"/>
      <c r="G60" s="111"/>
      <c r="H60" s="111"/>
      <c r="I60" s="111"/>
      <c r="J60" s="111"/>
      <c r="L60" s="17"/>
    </row>
    <row r="61" spans="1:12" s="1" customFormat="1" ht="12.75" hidden="1">
      <c r="A61" s="116"/>
      <c r="B61" s="117"/>
      <c r="C61" s="116"/>
      <c r="D61" s="139" t="s">
        <v>49</v>
      </c>
      <c r="E61" s="140"/>
      <c r="F61" s="141" t="s">
        <v>50</v>
      </c>
      <c r="G61" s="139" t="s">
        <v>49</v>
      </c>
      <c r="H61" s="140"/>
      <c r="I61" s="140"/>
      <c r="J61" s="142" t="s">
        <v>50</v>
      </c>
      <c r="K61" s="30"/>
      <c r="L61" s="28"/>
    </row>
    <row r="62" spans="1:12" hidden="1">
      <c r="A62" s="111"/>
      <c r="B62" s="114"/>
      <c r="C62" s="111"/>
      <c r="D62" s="111"/>
      <c r="E62" s="111"/>
      <c r="F62" s="111"/>
      <c r="G62" s="111"/>
      <c r="H62" s="111"/>
      <c r="I62" s="111"/>
      <c r="J62" s="111"/>
      <c r="L62" s="17"/>
    </row>
    <row r="63" spans="1:12" hidden="1">
      <c r="A63" s="111"/>
      <c r="B63" s="114"/>
      <c r="C63" s="111"/>
      <c r="D63" s="111"/>
      <c r="E63" s="111"/>
      <c r="F63" s="111"/>
      <c r="G63" s="111"/>
      <c r="H63" s="111"/>
      <c r="I63" s="111"/>
      <c r="J63" s="111"/>
      <c r="L63" s="17"/>
    </row>
    <row r="64" spans="1:12" hidden="1">
      <c r="A64" s="111"/>
      <c r="B64" s="114"/>
      <c r="C64" s="111"/>
      <c r="D64" s="111"/>
      <c r="E64" s="111"/>
      <c r="F64" s="111"/>
      <c r="G64" s="111"/>
      <c r="H64" s="111"/>
      <c r="I64" s="111"/>
      <c r="J64" s="111"/>
      <c r="L64" s="17"/>
    </row>
    <row r="65" spans="1:12" s="1" customFormat="1" ht="12.75" hidden="1">
      <c r="A65" s="116"/>
      <c r="B65" s="117"/>
      <c r="C65" s="116"/>
      <c r="D65" s="137" t="s">
        <v>51</v>
      </c>
      <c r="E65" s="138"/>
      <c r="F65" s="138"/>
      <c r="G65" s="137" t="s">
        <v>52</v>
      </c>
      <c r="H65" s="138"/>
      <c r="I65" s="138"/>
      <c r="J65" s="138"/>
      <c r="K65" s="37"/>
      <c r="L65" s="28"/>
    </row>
    <row r="66" spans="1:12" hidden="1">
      <c r="A66" s="111"/>
      <c r="B66" s="114"/>
      <c r="C66" s="111"/>
      <c r="D66" s="111"/>
      <c r="E66" s="111"/>
      <c r="F66" s="111"/>
      <c r="G66" s="111"/>
      <c r="H66" s="111"/>
      <c r="I66" s="111"/>
      <c r="J66" s="111"/>
      <c r="L66" s="17"/>
    </row>
    <row r="67" spans="1:12" hidden="1">
      <c r="A67" s="111"/>
      <c r="B67" s="114"/>
      <c r="C67" s="111"/>
      <c r="D67" s="111"/>
      <c r="E67" s="111"/>
      <c r="F67" s="111"/>
      <c r="G67" s="111"/>
      <c r="H67" s="111"/>
      <c r="I67" s="111"/>
      <c r="J67" s="111"/>
      <c r="L67" s="17"/>
    </row>
    <row r="68" spans="1:12" hidden="1">
      <c r="A68" s="111"/>
      <c r="B68" s="114"/>
      <c r="C68" s="111"/>
      <c r="D68" s="111"/>
      <c r="E68" s="111"/>
      <c r="F68" s="111"/>
      <c r="G68" s="111"/>
      <c r="H68" s="111"/>
      <c r="I68" s="111"/>
      <c r="J68" s="111"/>
      <c r="L68" s="17"/>
    </row>
    <row r="69" spans="1:12" hidden="1">
      <c r="A69" s="111"/>
      <c r="B69" s="114"/>
      <c r="C69" s="111"/>
      <c r="D69" s="111"/>
      <c r="E69" s="111"/>
      <c r="F69" s="111"/>
      <c r="G69" s="111"/>
      <c r="H69" s="111"/>
      <c r="I69" s="111"/>
      <c r="J69" s="111"/>
      <c r="L69" s="17"/>
    </row>
    <row r="70" spans="1:12" hidden="1">
      <c r="A70" s="111"/>
      <c r="B70" s="114"/>
      <c r="C70" s="111"/>
      <c r="D70" s="111"/>
      <c r="E70" s="111"/>
      <c r="F70" s="111"/>
      <c r="G70" s="111"/>
      <c r="H70" s="111"/>
      <c r="I70" s="111"/>
      <c r="J70" s="111"/>
      <c r="L70" s="17"/>
    </row>
    <row r="71" spans="1:12" hidden="1">
      <c r="A71" s="111"/>
      <c r="B71" s="114"/>
      <c r="C71" s="111"/>
      <c r="D71" s="111"/>
      <c r="E71" s="111"/>
      <c r="F71" s="111"/>
      <c r="G71" s="111"/>
      <c r="H71" s="111"/>
      <c r="I71" s="111"/>
      <c r="J71" s="111"/>
      <c r="L71" s="17"/>
    </row>
    <row r="72" spans="1:12" hidden="1">
      <c r="A72" s="111"/>
      <c r="B72" s="114"/>
      <c r="C72" s="111"/>
      <c r="D72" s="111"/>
      <c r="E72" s="111"/>
      <c r="F72" s="111"/>
      <c r="G72" s="111"/>
      <c r="H72" s="111"/>
      <c r="I72" s="111"/>
      <c r="J72" s="111"/>
      <c r="L72" s="17"/>
    </row>
    <row r="73" spans="1:12" hidden="1">
      <c r="A73" s="111"/>
      <c r="B73" s="114"/>
      <c r="C73" s="111"/>
      <c r="D73" s="111"/>
      <c r="E73" s="111"/>
      <c r="F73" s="111"/>
      <c r="G73" s="111"/>
      <c r="H73" s="111"/>
      <c r="I73" s="111"/>
      <c r="J73" s="111"/>
      <c r="L73" s="17"/>
    </row>
    <row r="74" spans="1:12" hidden="1">
      <c r="A74" s="111"/>
      <c r="B74" s="114"/>
      <c r="C74" s="111"/>
      <c r="D74" s="111"/>
      <c r="E74" s="111"/>
      <c r="F74" s="111"/>
      <c r="G74" s="111"/>
      <c r="H74" s="111"/>
      <c r="I74" s="111"/>
      <c r="J74" s="111"/>
      <c r="L74" s="17"/>
    </row>
    <row r="75" spans="1:12" hidden="1">
      <c r="A75" s="111"/>
      <c r="B75" s="114"/>
      <c r="C75" s="111"/>
      <c r="D75" s="111"/>
      <c r="E75" s="111"/>
      <c r="F75" s="111"/>
      <c r="G75" s="111"/>
      <c r="H75" s="111"/>
      <c r="I75" s="111"/>
      <c r="J75" s="111"/>
      <c r="L75" s="17"/>
    </row>
    <row r="76" spans="1:12" s="1" customFormat="1" ht="12.75" hidden="1">
      <c r="A76" s="116"/>
      <c r="B76" s="117"/>
      <c r="C76" s="116"/>
      <c r="D76" s="139" t="s">
        <v>49</v>
      </c>
      <c r="E76" s="140"/>
      <c r="F76" s="141" t="s">
        <v>50</v>
      </c>
      <c r="G76" s="139" t="s">
        <v>49</v>
      </c>
      <c r="H76" s="140"/>
      <c r="I76" s="140"/>
      <c r="J76" s="142" t="s">
        <v>50</v>
      </c>
      <c r="K76" s="30"/>
      <c r="L76" s="28"/>
    </row>
    <row r="77" spans="1:12" s="1" customFormat="1" ht="14.45" hidden="1" customHeight="1">
      <c r="A77" s="116"/>
      <c r="B77" s="143"/>
      <c r="C77" s="144"/>
      <c r="D77" s="144"/>
      <c r="E77" s="144"/>
      <c r="F77" s="144"/>
      <c r="G77" s="144"/>
      <c r="H77" s="144"/>
      <c r="I77" s="144"/>
      <c r="J77" s="144"/>
      <c r="K77" s="40"/>
      <c r="L77" s="28"/>
    </row>
    <row r="78" spans="1:12" hidden="1">
      <c r="A78" s="111"/>
      <c r="B78" s="111"/>
      <c r="C78" s="111"/>
      <c r="D78" s="111"/>
      <c r="E78" s="111"/>
      <c r="F78" s="111"/>
      <c r="G78" s="111"/>
      <c r="H78" s="111"/>
      <c r="I78" s="111"/>
      <c r="J78" s="111"/>
    </row>
    <row r="79" spans="1:12" hidden="1">
      <c r="A79" s="111"/>
      <c r="B79" s="111"/>
      <c r="C79" s="111"/>
      <c r="D79" s="111"/>
      <c r="E79" s="111"/>
      <c r="F79" s="111"/>
      <c r="G79" s="111"/>
      <c r="H79" s="111"/>
      <c r="I79" s="111"/>
      <c r="J79" s="111"/>
    </row>
    <row r="80" spans="1:12" hidden="1">
      <c r="A80" s="111"/>
      <c r="B80" s="111"/>
      <c r="C80" s="111"/>
      <c r="D80" s="111"/>
      <c r="E80" s="111"/>
      <c r="F80" s="111"/>
      <c r="G80" s="111"/>
      <c r="H80" s="111"/>
      <c r="I80" s="111"/>
      <c r="J80" s="111"/>
    </row>
    <row r="81" spans="1:47" s="1" customFormat="1" ht="6.95" hidden="1" customHeight="1">
      <c r="A81" s="116"/>
      <c r="B81" s="145"/>
      <c r="C81" s="146"/>
      <c r="D81" s="146"/>
      <c r="E81" s="146"/>
      <c r="F81" s="146"/>
      <c r="G81" s="146"/>
      <c r="H81" s="146"/>
      <c r="I81" s="146"/>
      <c r="J81" s="146"/>
      <c r="K81" s="42"/>
      <c r="L81" s="28"/>
    </row>
    <row r="82" spans="1:47" s="1" customFormat="1" ht="24.95" hidden="1" customHeight="1">
      <c r="A82" s="116"/>
      <c r="B82" s="117"/>
      <c r="C82" s="115" t="s">
        <v>83</v>
      </c>
      <c r="D82" s="116"/>
      <c r="E82" s="116"/>
      <c r="F82" s="116"/>
      <c r="G82" s="116"/>
      <c r="H82" s="116"/>
      <c r="I82" s="116"/>
      <c r="J82" s="116"/>
      <c r="L82" s="28"/>
    </row>
    <row r="83" spans="1:47" s="1" customFormat="1" ht="6.95" hidden="1" customHeight="1">
      <c r="A83" s="116"/>
      <c r="B83" s="117"/>
      <c r="C83" s="116"/>
      <c r="D83" s="116"/>
      <c r="E83" s="116"/>
      <c r="F83" s="116"/>
      <c r="G83" s="116"/>
      <c r="H83" s="116"/>
      <c r="I83" s="116"/>
      <c r="J83" s="116"/>
      <c r="L83" s="28"/>
    </row>
    <row r="84" spans="1:47" s="1" customFormat="1" ht="12" hidden="1" customHeight="1">
      <c r="A84" s="116"/>
      <c r="B84" s="117"/>
      <c r="C84" s="118" t="s">
        <v>16</v>
      </c>
      <c r="D84" s="116"/>
      <c r="E84" s="116"/>
      <c r="F84" s="116"/>
      <c r="G84" s="116"/>
      <c r="H84" s="116"/>
      <c r="I84" s="116"/>
      <c r="J84" s="116"/>
      <c r="L84" s="28"/>
    </row>
    <row r="85" spans="1:47" s="1" customFormat="1" ht="16.5" hidden="1" customHeight="1">
      <c r="A85" s="116"/>
      <c r="B85" s="117"/>
      <c r="C85" s="116"/>
      <c r="D85" s="116"/>
      <c r="E85" s="228" t="str">
        <f>E7</f>
        <v>Rozpočet správa a údržba VO VŘ-Odry - Zadání</v>
      </c>
      <c r="F85" s="229"/>
      <c r="G85" s="229"/>
      <c r="H85" s="229"/>
      <c r="I85" s="116"/>
      <c r="J85" s="116"/>
      <c r="L85" s="28"/>
    </row>
    <row r="86" spans="1:47" s="1" customFormat="1" ht="6.95" hidden="1" customHeight="1">
      <c r="A86" s="116"/>
      <c r="B86" s="117"/>
      <c r="C86" s="116"/>
      <c r="D86" s="116"/>
      <c r="E86" s="116"/>
      <c r="F86" s="116"/>
      <c r="G86" s="116"/>
      <c r="H86" s="116"/>
      <c r="I86" s="116"/>
      <c r="J86" s="116"/>
      <c r="L86" s="28"/>
    </row>
    <row r="87" spans="1:47" s="1" customFormat="1" ht="12" hidden="1" customHeight="1">
      <c r="A87" s="116"/>
      <c r="B87" s="117"/>
      <c r="C87" s="118" t="s">
        <v>20</v>
      </c>
      <c r="D87" s="116"/>
      <c r="E87" s="116"/>
      <c r="F87" s="119" t="str">
        <f>F10</f>
        <v>Odry</v>
      </c>
      <c r="G87" s="116"/>
      <c r="H87" s="116"/>
      <c r="I87" s="118" t="s">
        <v>22</v>
      </c>
      <c r="J87" s="120" t="str">
        <f>IF(J10="","",J10)</f>
        <v>17. 1. 2025</v>
      </c>
      <c r="L87" s="28"/>
    </row>
    <row r="88" spans="1:47" s="1" customFormat="1" ht="6.95" hidden="1" customHeight="1">
      <c r="A88" s="116"/>
      <c r="B88" s="117"/>
      <c r="C88" s="116"/>
      <c r="D88" s="116"/>
      <c r="E88" s="116"/>
      <c r="F88" s="116"/>
      <c r="G88" s="116"/>
      <c r="H88" s="116"/>
      <c r="I88" s="116"/>
      <c r="J88" s="116"/>
      <c r="L88" s="28"/>
    </row>
    <row r="89" spans="1:47" s="1" customFormat="1" ht="15.2" hidden="1" customHeight="1">
      <c r="A89" s="116"/>
      <c r="B89" s="117"/>
      <c r="C89" s="118" t="s">
        <v>24</v>
      </c>
      <c r="D89" s="116"/>
      <c r="E89" s="116"/>
      <c r="F89" s="119" t="str">
        <f>E13</f>
        <v xml:space="preserve"> </v>
      </c>
      <c r="G89" s="116"/>
      <c r="H89" s="116"/>
      <c r="I89" s="118" t="s">
        <v>30</v>
      </c>
      <c r="J89" s="147" t="str">
        <f>E19</f>
        <v xml:space="preserve"> </v>
      </c>
      <c r="L89" s="28"/>
    </row>
    <row r="90" spans="1:47" s="1" customFormat="1" ht="15.2" hidden="1" customHeight="1">
      <c r="A90" s="116"/>
      <c r="B90" s="117"/>
      <c r="C90" s="118" t="s">
        <v>28</v>
      </c>
      <c r="D90" s="116"/>
      <c r="E90" s="116"/>
      <c r="F90" s="119" t="str">
        <f>IF(E16="","",E16)</f>
        <v>Vyplň údaj</v>
      </c>
      <c r="G90" s="116"/>
      <c r="H90" s="116"/>
      <c r="I90" s="118" t="s">
        <v>32</v>
      </c>
      <c r="J90" s="147" t="str">
        <f>E22</f>
        <v xml:space="preserve"> </v>
      </c>
      <c r="L90" s="28"/>
    </row>
    <row r="91" spans="1:47" s="1" customFormat="1" ht="10.35" hidden="1" customHeight="1">
      <c r="A91" s="116"/>
      <c r="B91" s="117"/>
      <c r="C91" s="116"/>
      <c r="D91" s="116"/>
      <c r="E91" s="116"/>
      <c r="F91" s="116"/>
      <c r="G91" s="116"/>
      <c r="H91" s="116"/>
      <c r="I91" s="116"/>
      <c r="J91" s="116"/>
      <c r="L91" s="28"/>
    </row>
    <row r="92" spans="1:47" s="1" customFormat="1" ht="29.25" hidden="1" customHeight="1">
      <c r="A92" s="116"/>
      <c r="B92" s="117"/>
      <c r="C92" s="148" t="s">
        <v>84</v>
      </c>
      <c r="D92" s="131"/>
      <c r="E92" s="131"/>
      <c r="F92" s="131"/>
      <c r="G92" s="131"/>
      <c r="H92" s="131"/>
      <c r="I92" s="131"/>
      <c r="J92" s="149" t="s">
        <v>85</v>
      </c>
      <c r="K92" s="77"/>
      <c r="L92" s="28"/>
    </row>
    <row r="93" spans="1:47" s="1" customFormat="1" ht="10.35" hidden="1" customHeight="1">
      <c r="A93" s="116"/>
      <c r="B93" s="117"/>
      <c r="C93" s="116"/>
      <c r="D93" s="116"/>
      <c r="E93" s="116"/>
      <c r="F93" s="116"/>
      <c r="G93" s="116"/>
      <c r="H93" s="116"/>
      <c r="I93" s="116"/>
      <c r="J93" s="116"/>
      <c r="L93" s="28"/>
    </row>
    <row r="94" spans="1:47" s="1" customFormat="1" ht="22.9" hidden="1" customHeight="1">
      <c r="A94" s="116"/>
      <c r="B94" s="117"/>
      <c r="C94" s="150" t="s">
        <v>86</v>
      </c>
      <c r="D94" s="116"/>
      <c r="E94" s="116"/>
      <c r="F94" s="116"/>
      <c r="G94" s="116"/>
      <c r="H94" s="116"/>
      <c r="I94" s="116"/>
      <c r="J94" s="126">
        <f>J123</f>
        <v>0</v>
      </c>
      <c r="L94" s="28"/>
      <c r="AU94" s="14" t="s">
        <v>87</v>
      </c>
    </row>
    <row r="95" spans="1:47" s="8" customFormat="1" ht="24.95" hidden="1" customHeight="1">
      <c r="A95" s="151"/>
      <c r="B95" s="152"/>
      <c r="C95" s="151"/>
      <c r="D95" s="153" t="s">
        <v>88</v>
      </c>
      <c r="E95" s="154"/>
      <c r="F95" s="154"/>
      <c r="G95" s="154"/>
      <c r="H95" s="154"/>
      <c r="I95" s="154"/>
      <c r="J95" s="155">
        <f>J124</f>
        <v>0</v>
      </c>
      <c r="L95" s="79"/>
    </row>
    <row r="96" spans="1:47" s="9" customFormat="1" ht="19.899999999999999" hidden="1" customHeight="1">
      <c r="A96" s="156"/>
      <c r="B96" s="157"/>
      <c r="C96" s="156"/>
      <c r="D96" s="158" t="s">
        <v>89</v>
      </c>
      <c r="E96" s="159"/>
      <c r="F96" s="159"/>
      <c r="G96" s="159"/>
      <c r="H96" s="159"/>
      <c r="I96" s="159"/>
      <c r="J96" s="160">
        <f>J125</f>
        <v>0</v>
      </c>
      <c r="L96" s="80"/>
    </row>
    <row r="97" spans="1:12" s="9" customFormat="1" ht="14.85" hidden="1" customHeight="1">
      <c r="A97" s="156"/>
      <c r="B97" s="157"/>
      <c r="C97" s="156"/>
      <c r="D97" s="158" t="s">
        <v>90</v>
      </c>
      <c r="E97" s="159"/>
      <c r="F97" s="159"/>
      <c r="G97" s="159"/>
      <c r="H97" s="159"/>
      <c r="I97" s="159"/>
      <c r="J97" s="160">
        <f>J126</f>
        <v>0</v>
      </c>
      <c r="L97" s="80"/>
    </row>
    <row r="98" spans="1:12" s="9" customFormat="1" ht="21.75" hidden="1" customHeight="1">
      <c r="A98" s="156"/>
      <c r="B98" s="157"/>
      <c r="C98" s="156"/>
      <c r="D98" s="158" t="s">
        <v>91</v>
      </c>
      <c r="E98" s="159"/>
      <c r="F98" s="159"/>
      <c r="G98" s="159"/>
      <c r="H98" s="159"/>
      <c r="I98" s="159"/>
      <c r="J98" s="160">
        <f>J157</f>
        <v>0</v>
      </c>
      <c r="L98" s="80"/>
    </row>
    <row r="99" spans="1:12" s="9" customFormat="1" ht="21.75" hidden="1" customHeight="1">
      <c r="A99" s="156"/>
      <c r="B99" s="157"/>
      <c r="C99" s="156"/>
      <c r="D99" s="158" t="s">
        <v>92</v>
      </c>
      <c r="E99" s="159"/>
      <c r="F99" s="159"/>
      <c r="G99" s="159"/>
      <c r="H99" s="159"/>
      <c r="I99" s="159"/>
      <c r="J99" s="160">
        <f>J211</f>
        <v>0</v>
      </c>
      <c r="L99" s="80"/>
    </row>
    <row r="100" spans="1:12" s="9" customFormat="1" ht="21.75" hidden="1" customHeight="1">
      <c r="A100" s="156"/>
      <c r="B100" s="157"/>
      <c r="C100" s="156"/>
      <c r="D100" s="158" t="s">
        <v>93</v>
      </c>
      <c r="E100" s="159"/>
      <c r="F100" s="159"/>
      <c r="G100" s="159"/>
      <c r="H100" s="159"/>
      <c r="I100" s="159"/>
      <c r="J100" s="160">
        <f>J216</f>
        <v>0</v>
      </c>
      <c r="L100" s="80"/>
    </row>
    <row r="101" spans="1:12" s="9" customFormat="1" ht="21.75" hidden="1" customHeight="1">
      <c r="A101" s="156"/>
      <c r="B101" s="157"/>
      <c r="C101" s="156"/>
      <c r="D101" s="158" t="s">
        <v>94</v>
      </c>
      <c r="E101" s="159"/>
      <c r="F101" s="159"/>
      <c r="G101" s="159"/>
      <c r="H101" s="159"/>
      <c r="I101" s="159"/>
      <c r="J101" s="160">
        <f>J229</f>
        <v>0</v>
      </c>
      <c r="L101" s="80"/>
    </row>
    <row r="102" spans="1:12" s="9" customFormat="1" ht="21.75" hidden="1" customHeight="1">
      <c r="A102" s="156"/>
      <c r="B102" s="157"/>
      <c r="C102" s="156"/>
      <c r="D102" s="158" t="s">
        <v>95</v>
      </c>
      <c r="E102" s="159"/>
      <c r="F102" s="159"/>
      <c r="G102" s="159"/>
      <c r="H102" s="159"/>
      <c r="I102" s="159"/>
      <c r="J102" s="160">
        <f>J243</f>
        <v>0</v>
      </c>
      <c r="L102" s="80"/>
    </row>
    <row r="103" spans="1:12" s="9" customFormat="1" ht="21.75" hidden="1" customHeight="1">
      <c r="A103" s="156"/>
      <c r="B103" s="157"/>
      <c r="C103" s="156"/>
      <c r="D103" s="158" t="s">
        <v>96</v>
      </c>
      <c r="E103" s="159"/>
      <c r="F103" s="159"/>
      <c r="G103" s="159"/>
      <c r="H103" s="159"/>
      <c r="I103" s="159"/>
      <c r="J103" s="160">
        <f>J248</f>
        <v>0</v>
      </c>
      <c r="L103" s="80"/>
    </row>
    <row r="104" spans="1:12" s="9" customFormat="1" ht="21.75" hidden="1" customHeight="1">
      <c r="A104" s="156"/>
      <c r="B104" s="157"/>
      <c r="C104" s="156"/>
      <c r="D104" s="158" t="s">
        <v>97</v>
      </c>
      <c r="E104" s="159"/>
      <c r="F104" s="159"/>
      <c r="G104" s="159"/>
      <c r="H104" s="159"/>
      <c r="I104" s="159"/>
      <c r="J104" s="160">
        <f>J255</f>
        <v>0</v>
      </c>
      <c r="L104" s="80"/>
    </row>
    <row r="105" spans="1:12" s="9" customFormat="1" ht="21.75" hidden="1" customHeight="1">
      <c r="A105" s="156"/>
      <c r="B105" s="157"/>
      <c r="C105" s="156"/>
      <c r="D105" s="158" t="s">
        <v>98</v>
      </c>
      <c r="E105" s="159"/>
      <c r="F105" s="159"/>
      <c r="G105" s="159"/>
      <c r="H105" s="159"/>
      <c r="I105" s="159"/>
      <c r="J105" s="160">
        <f>J302</f>
        <v>0</v>
      </c>
      <c r="L105" s="80"/>
    </row>
    <row r="106" spans="1:12" s="1" customFormat="1" ht="21.75" hidden="1" customHeight="1">
      <c r="A106" s="116"/>
      <c r="B106" s="117"/>
      <c r="C106" s="116"/>
      <c r="D106" s="116"/>
      <c r="E106" s="116"/>
      <c r="F106" s="116"/>
      <c r="G106" s="116"/>
      <c r="H106" s="116"/>
      <c r="I106" s="116"/>
      <c r="J106" s="116"/>
      <c r="L106" s="28"/>
    </row>
    <row r="107" spans="1:12" s="1" customFormat="1" ht="6.95" hidden="1" customHeight="1">
      <c r="A107" s="116"/>
      <c r="B107" s="143"/>
      <c r="C107" s="144"/>
      <c r="D107" s="144"/>
      <c r="E107" s="144"/>
      <c r="F107" s="144"/>
      <c r="G107" s="144"/>
      <c r="H107" s="144"/>
      <c r="I107" s="144"/>
      <c r="J107" s="144"/>
      <c r="K107" s="40"/>
      <c r="L107" s="28"/>
    </row>
    <row r="108" spans="1:12" hidden="1">
      <c r="A108" s="111"/>
      <c r="B108" s="111"/>
      <c r="C108" s="111"/>
      <c r="D108" s="111"/>
      <c r="E108" s="111"/>
      <c r="F108" s="111"/>
      <c r="G108" s="111"/>
      <c r="H108" s="111"/>
      <c r="I108" s="111"/>
      <c r="J108" s="111"/>
    </row>
    <row r="109" spans="1:12" hidden="1">
      <c r="A109" s="111"/>
      <c r="B109" s="111"/>
      <c r="C109" s="111"/>
      <c r="D109" s="111"/>
      <c r="E109" s="111"/>
      <c r="F109" s="111"/>
      <c r="G109" s="111"/>
      <c r="H109" s="111"/>
      <c r="I109" s="111"/>
      <c r="J109" s="111"/>
    </row>
    <row r="110" spans="1:12" hidden="1">
      <c r="A110" s="111"/>
      <c r="B110" s="111"/>
      <c r="C110" s="111"/>
      <c r="D110" s="111"/>
      <c r="E110" s="111"/>
      <c r="F110" s="111"/>
      <c r="G110" s="111"/>
      <c r="H110" s="111"/>
      <c r="I110" s="111"/>
      <c r="J110" s="111"/>
    </row>
    <row r="111" spans="1:12" s="1" customFormat="1" ht="6.95" customHeight="1">
      <c r="A111" s="116"/>
      <c r="B111" s="145"/>
      <c r="C111" s="146"/>
      <c r="D111" s="146"/>
      <c r="E111" s="146"/>
      <c r="F111" s="146"/>
      <c r="G111" s="146"/>
      <c r="H111" s="146"/>
      <c r="I111" s="146"/>
      <c r="J111" s="146"/>
      <c r="K111" s="42"/>
      <c r="L111" s="28"/>
    </row>
    <row r="112" spans="1:12" s="1" customFormat="1" ht="24.95" customHeight="1">
      <c r="A112" s="116"/>
      <c r="B112" s="117"/>
      <c r="C112" s="115" t="s">
        <v>99</v>
      </c>
      <c r="D112" s="116"/>
      <c r="E112" s="116"/>
      <c r="F112" s="116"/>
      <c r="G112" s="116"/>
      <c r="H112" s="116"/>
      <c r="I112" s="116"/>
      <c r="J112" s="116"/>
      <c r="L112" s="28"/>
    </row>
    <row r="113" spans="1:65" s="1" customFormat="1" ht="6.95" customHeight="1">
      <c r="A113" s="116"/>
      <c r="B113" s="117"/>
      <c r="C113" s="116"/>
      <c r="D113" s="116"/>
      <c r="E113" s="116"/>
      <c r="F113" s="116"/>
      <c r="G113" s="116"/>
      <c r="H113" s="116"/>
      <c r="I113" s="116"/>
      <c r="J113" s="116"/>
      <c r="L113" s="28"/>
    </row>
    <row r="114" spans="1:65" s="1" customFormat="1" ht="12" customHeight="1">
      <c r="A114" s="116"/>
      <c r="B114" s="117"/>
      <c r="C114" s="118" t="s">
        <v>16</v>
      </c>
      <c r="D114" s="116"/>
      <c r="E114" s="116"/>
      <c r="F114" s="116"/>
      <c r="G114" s="116"/>
      <c r="H114" s="116"/>
      <c r="I114" s="116"/>
      <c r="J114" s="116"/>
      <c r="L114" s="28"/>
    </row>
    <row r="115" spans="1:65" s="1" customFormat="1" ht="16.5" customHeight="1">
      <c r="A115" s="116"/>
      <c r="B115" s="117"/>
      <c r="C115" s="116"/>
      <c r="D115" s="116"/>
      <c r="E115" s="228" t="str">
        <f>E7</f>
        <v>Rozpočet správa a údržba VO VŘ-Odry - Zadání</v>
      </c>
      <c r="F115" s="229"/>
      <c r="G115" s="229"/>
      <c r="H115" s="229"/>
      <c r="I115" s="116"/>
      <c r="J115" s="116"/>
      <c r="L115" s="28"/>
    </row>
    <row r="116" spans="1:65" s="1" customFormat="1" ht="6.95" customHeight="1">
      <c r="A116" s="116"/>
      <c r="B116" s="117"/>
      <c r="C116" s="116"/>
      <c r="D116" s="116"/>
      <c r="E116" s="116"/>
      <c r="F116" s="116"/>
      <c r="G116" s="116"/>
      <c r="H116" s="116"/>
      <c r="I116" s="116"/>
      <c r="J116" s="116"/>
      <c r="L116" s="28"/>
    </row>
    <row r="117" spans="1:65" s="1" customFormat="1" ht="12" customHeight="1">
      <c r="A117" s="116"/>
      <c r="B117" s="117"/>
      <c r="C117" s="118" t="s">
        <v>20</v>
      </c>
      <c r="D117" s="116"/>
      <c r="E117" s="116"/>
      <c r="F117" s="119" t="str">
        <f>F10</f>
        <v>Odry</v>
      </c>
      <c r="G117" s="116"/>
      <c r="H117" s="116"/>
      <c r="I117" s="118" t="s">
        <v>22</v>
      </c>
      <c r="J117" s="120" t="str">
        <f>IF(J10="","",J10)</f>
        <v>17. 1. 2025</v>
      </c>
      <c r="L117" s="28"/>
    </row>
    <row r="118" spans="1:65" s="1" customFormat="1" ht="6.95" customHeight="1">
      <c r="A118" s="116"/>
      <c r="B118" s="117"/>
      <c r="C118" s="116"/>
      <c r="D118" s="116"/>
      <c r="E118" s="116"/>
      <c r="F118" s="116"/>
      <c r="G118" s="116"/>
      <c r="H118" s="116"/>
      <c r="I118" s="116"/>
      <c r="J118" s="116"/>
      <c r="L118" s="28"/>
    </row>
    <row r="119" spans="1:65" s="1" customFormat="1" ht="15.2" customHeight="1">
      <c r="A119" s="116"/>
      <c r="B119" s="117"/>
      <c r="C119" s="118" t="s">
        <v>24</v>
      </c>
      <c r="D119" s="116"/>
      <c r="E119" s="116"/>
      <c r="F119" s="119" t="s">
        <v>444</v>
      </c>
      <c r="G119" s="116"/>
      <c r="H119" s="116"/>
      <c r="I119" s="118" t="s">
        <v>30</v>
      </c>
      <c r="J119" s="147" t="str">
        <f>E19</f>
        <v xml:space="preserve"> </v>
      </c>
      <c r="L119" s="28"/>
    </row>
    <row r="120" spans="1:65" s="1" customFormat="1" ht="15.2" customHeight="1">
      <c r="A120" s="116"/>
      <c r="B120" s="117"/>
      <c r="C120" s="118" t="s">
        <v>28</v>
      </c>
      <c r="D120" s="116"/>
      <c r="E120" s="116"/>
      <c r="F120" s="188" t="str">
        <f>IF(E16="","",E16)</f>
        <v>Vyplň údaj</v>
      </c>
      <c r="G120" s="116"/>
      <c r="H120" s="116"/>
      <c r="I120" s="118" t="s">
        <v>32</v>
      </c>
      <c r="J120" s="147" t="str">
        <f>E22</f>
        <v xml:space="preserve"> </v>
      </c>
      <c r="L120" s="28"/>
    </row>
    <row r="121" spans="1:65" s="1" customFormat="1" ht="10.35" customHeight="1">
      <c r="A121" s="116"/>
      <c r="B121" s="117"/>
      <c r="C121" s="116"/>
      <c r="D121" s="116"/>
      <c r="E121" s="116"/>
      <c r="F121" s="116"/>
      <c r="G121" s="116"/>
      <c r="H121" s="116"/>
      <c r="I121" s="116"/>
      <c r="J121" s="116"/>
      <c r="L121" s="28"/>
    </row>
    <row r="122" spans="1:65" s="10" customFormat="1" ht="29.25" customHeight="1">
      <c r="A122" s="161"/>
      <c r="B122" s="162"/>
      <c r="C122" s="163" t="s">
        <v>100</v>
      </c>
      <c r="D122" s="164" t="s">
        <v>59</v>
      </c>
      <c r="E122" s="164" t="s">
        <v>55</v>
      </c>
      <c r="F122" s="164" t="s">
        <v>56</v>
      </c>
      <c r="G122" s="164" t="s">
        <v>101</v>
      </c>
      <c r="H122" s="164" t="s">
        <v>102</v>
      </c>
      <c r="I122" s="164" t="s">
        <v>103</v>
      </c>
      <c r="J122" s="165" t="s">
        <v>85</v>
      </c>
      <c r="K122" s="82" t="s">
        <v>104</v>
      </c>
      <c r="L122" s="81"/>
      <c r="M122" s="52" t="s">
        <v>1</v>
      </c>
      <c r="N122" s="53" t="s">
        <v>38</v>
      </c>
      <c r="O122" s="53" t="s">
        <v>105</v>
      </c>
      <c r="P122" s="53" t="s">
        <v>106</v>
      </c>
      <c r="Q122" s="53" t="s">
        <v>107</v>
      </c>
      <c r="R122" s="53" t="s">
        <v>108</v>
      </c>
      <c r="S122" s="53" t="s">
        <v>109</v>
      </c>
      <c r="T122" s="54" t="s">
        <v>110</v>
      </c>
    </row>
    <row r="123" spans="1:65" s="1" customFormat="1" ht="22.9" customHeight="1">
      <c r="A123" s="116"/>
      <c r="B123" s="117"/>
      <c r="C123" s="166" t="s">
        <v>111</v>
      </c>
      <c r="D123" s="116"/>
      <c r="E123" s="116"/>
      <c r="F123" s="116"/>
      <c r="G123" s="116"/>
      <c r="H123" s="116"/>
      <c r="I123" s="116"/>
      <c r="J123" s="167">
        <f>BK123</f>
        <v>0</v>
      </c>
      <c r="L123" s="28"/>
      <c r="M123" s="55"/>
      <c r="N123" s="47"/>
      <c r="O123" s="47"/>
      <c r="P123" s="83">
        <f>P124</f>
        <v>0</v>
      </c>
      <c r="Q123" s="47"/>
      <c r="R123" s="83">
        <f>R124</f>
        <v>1.8E-3</v>
      </c>
      <c r="S123" s="47"/>
      <c r="T123" s="84">
        <f>T124</f>
        <v>0</v>
      </c>
      <c r="AT123" s="14" t="s">
        <v>73</v>
      </c>
      <c r="AU123" s="14" t="s">
        <v>87</v>
      </c>
      <c r="BK123" s="85">
        <f>BK124</f>
        <v>0</v>
      </c>
    </row>
    <row r="124" spans="1:65" s="11" customFormat="1" ht="25.9" customHeight="1">
      <c r="A124" s="168"/>
      <c r="B124" s="169"/>
      <c r="C124" s="168"/>
      <c r="D124" s="170" t="s">
        <v>73</v>
      </c>
      <c r="E124" s="171" t="s">
        <v>112</v>
      </c>
      <c r="F124" s="171" t="s">
        <v>113</v>
      </c>
      <c r="G124" s="168"/>
      <c r="H124" s="168"/>
      <c r="I124" s="168"/>
      <c r="J124" s="172">
        <f>BK124</f>
        <v>0</v>
      </c>
      <c r="L124" s="86"/>
      <c r="M124" s="88"/>
      <c r="P124" s="89">
        <f>P125</f>
        <v>0</v>
      </c>
      <c r="R124" s="89">
        <f>R125</f>
        <v>1.8E-3</v>
      </c>
      <c r="T124" s="90">
        <f>T125</f>
        <v>0</v>
      </c>
      <c r="AR124" s="87" t="s">
        <v>81</v>
      </c>
      <c r="AT124" s="91" t="s">
        <v>73</v>
      </c>
      <c r="AU124" s="91" t="s">
        <v>74</v>
      </c>
      <c r="AY124" s="87" t="s">
        <v>114</v>
      </c>
      <c r="BK124" s="92">
        <f>BK125</f>
        <v>0</v>
      </c>
    </row>
    <row r="125" spans="1:65" s="11" customFormat="1" ht="22.9" customHeight="1">
      <c r="A125" s="168"/>
      <c r="B125" s="169"/>
      <c r="C125" s="168"/>
      <c r="D125" s="170" t="s">
        <v>73</v>
      </c>
      <c r="E125" s="173" t="s">
        <v>115</v>
      </c>
      <c r="F125" s="173" t="s">
        <v>116</v>
      </c>
      <c r="G125" s="168"/>
      <c r="H125" s="168"/>
      <c r="I125" s="168"/>
      <c r="J125" s="174">
        <f>BK125</f>
        <v>0</v>
      </c>
      <c r="L125" s="86"/>
      <c r="M125" s="88"/>
      <c r="P125" s="89">
        <f>P126</f>
        <v>0</v>
      </c>
      <c r="R125" s="89">
        <f>R126</f>
        <v>1.8E-3</v>
      </c>
      <c r="T125" s="90">
        <f>T126</f>
        <v>0</v>
      </c>
      <c r="AR125" s="87" t="s">
        <v>81</v>
      </c>
      <c r="AT125" s="91" t="s">
        <v>73</v>
      </c>
      <c r="AU125" s="91" t="s">
        <v>79</v>
      </c>
      <c r="AY125" s="87" t="s">
        <v>114</v>
      </c>
      <c r="BK125" s="92">
        <f>BK126</f>
        <v>0</v>
      </c>
    </row>
    <row r="126" spans="1:65" s="11" customFormat="1" ht="20.85" customHeight="1">
      <c r="A126" s="168"/>
      <c r="B126" s="169"/>
      <c r="C126" s="168"/>
      <c r="D126" s="170" t="s">
        <v>73</v>
      </c>
      <c r="E126" s="173" t="s">
        <v>117</v>
      </c>
      <c r="F126" s="173" t="s">
        <v>118</v>
      </c>
      <c r="G126" s="168"/>
      <c r="H126" s="168"/>
      <c r="I126" s="168"/>
      <c r="J126" s="174">
        <f>BK126</f>
        <v>0</v>
      </c>
      <c r="L126" s="86"/>
      <c r="M126" s="88"/>
      <c r="P126" s="89">
        <f>P127+SUM(P128:P157)</f>
        <v>0</v>
      </c>
      <c r="R126" s="89">
        <f>R127+SUM(R128:R157)</f>
        <v>1.8E-3</v>
      </c>
      <c r="T126" s="90">
        <f>T127+SUM(T128:T157)</f>
        <v>0</v>
      </c>
      <c r="AR126" s="87" t="s">
        <v>81</v>
      </c>
      <c r="AT126" s="91" t="s">
        <v>73</v>
      </c>
      <c r="AU126" s="91" t="s">
        <v>81</v>
      </c>
      <c r="AY126" s="87" t="s">
        <v>114</v>
      </c>
      <c r="BK126" s="92">
        <f>BK127+SUM(BK128:BK157)</f>
        <v>0</v>
      </c>
    </row>
    <row r="127" spans="1:65" s="1" customFormat="1" ht="16.5" customHeight="1">
      <c r="A127" s="116"/>
      <c r="B127" s="117"/>
      <c r="C127" s="175">
        <v>1</v>
      </c>
      <c r="D127" s="175" t="s">
        <v>119</v>
      </c>
      <c r="E127" s="176" t="s">
        <v>120</v>
      </c>
      <c r="F127" s="177" t="s">
        <v>121</v>
      </c>
      <c r="G127" s="178" t="s">
        <v>122</v>
      </c>
      <c r="H127" s="179">
        <v>2</v>
      </c>
      <c r="I127" s="188"/>
      <c r="J127" s="180">
        <f>ROUND(I127*H127,2)</f>
        <v>0</v>
      </c>
      <c r="K127" s="93"/>
      <c r="L127" s="28"/>
      <c r="M127" s="94" t="s">
        <v>1</v>
      </c>
      <c r="N127" s="95" t="s">
        <v>39</v>
      </c>
      <c r="P127" s="96">
        <f>O127*H127</f>
        <v>0</v>
      </c>
      <c r="Q127" s="96">
        <v>0</v>
      </c>
      <c r="R127" s="96">
        <f>Q127*H127</f>
        <v>0</v>
      </c>
      <c r="S127" s="96">
        <v>0</v>
      </c>
      <c r="T127" s="97">
        <f>S127*H127</f>
        <v>0</v>
      </c>
      <c r="AR127" s="98" t="s">
        <v>123</v>
      </c>
      <c r="AT127" s="98" t="s">
        <v>119</v>
      </c>
      <c r="AU127" s="98" t="s">
        <v>124</v>
      </c>
      <c r="AY127" s="14" t="s">
        <v>114</v>
      </c>
      <c r="BE127" s="99">
        <f>IF(N127="základní",J127,0)</f>
        <v>0</v>
      </c>
      <c r="BF127" s="99">
        <f>IF(N127="snížená",J127,0)</f>
        <v>0</v>
      </c>
      <c r="BG127" s="99">
        <f>IF(N127="zákl. přenesená",J127,0)</f>
        <v>0</v>
      </c>
      <c r="BH127" s="99">
        <f>IF(N127="sníž. přenesená",J127,0)</f>
        <v>0</v>
      </c>
      <c r="BI127" s="99">
        <f>IF(N127="nulová",J127,0)</f>
        <v>0</v>
      </c>
      <c r="BJ127" s="14" t="s">
        <v>79</v>
      </c>
      <c r="BK127" s="99">
        <f>ROUND(I127*H127,2)</f>
        <v>0</v>
      </c>
      <c r="BL127" s="14" t="s">
        <v>123</v>
      </c>
      <c r="BM127" s="98" t="s">
        <v>125</v>
      </c>
    </row>
    <row r="128" spans="1:65" s="1" customFormat="1">
      <c r="A128" s="116"/>
      <c r="B128" s="117"/>
      <c r="C128" s="116"/>
      <c r="D128" s="181" t="s">
        <v>126</v>
      </c>
      <c r="E128" s="116"/>
      <c r="F128" s="182" t="s">
        <v>127</v>
      </c>
      <c r="G128" s="116"/>
      <c r="H128" s="116"/>
      <c r="I128" s="116"/>
      <c r="J128" s="116"/>
      <c r="L128" s="28"/>
      <c r="M128" s="100"/>
      <c r="T128" s="49"/>
      <c r="AT128" s="14" t="s">
        <v>126</v>
      </c>
      <c r="AU128" s="14" t="s">
        <v>124</v>
      </c>
    </row>
    <row r="129" spans="1:65" s="1" customFormat="1" ht="29.25">
      <c r="A129" s="116"/>
      <c r="B129" s="117"/>
      <c r="C129" s="116"/>
      <c r="D129" s="181" t="s">
        <v>128</v>
      </c>
      <c r="E129" s="116"/>
      <c r="F129" s="183" t="s">
        <v>129</v>
      </c>
      <c r="G129" s="116"/>
      <c r="H129" s="116"/>
      <c r="I129" s="116"/>
      <c r="J129" s="116"/>
      <c r="L129" s="28"/>
      <c r="M129" s="100"/>
      <c r="T129" s="49"/>
      <c r="AT129" s="14" t="s">
        <v>128</v>
      </c>
      <c r="AU129" s="14" t="s">
        <v>124</v>
      </c>
    </row>
    <row r="130" spans="1:65" s="1" customFormat="1" ht="16.5" customHeight="1">
      <c r="A130" s="116"/>
      <c r="B130" s="117"/>
      <c r="C130" s="175">
        <v>2</v>
      </c>
      <c r="D130" s="175" t="s">
        <v>119</v>
      </c>
      <c r="E130" s="176" t="s">
        <v>130</v>
      </c>
      <c r="F130" s="177" t="s">
        <v>131</v>
      </c>
      <c r="G130" s="178" t="s">
        <v>122</v>
      </c>
      <c r="H130" s="179">
        <v>12</v>
      </c>
      <c r="I130" s="188"/>
      <c r="J130" s="180">
        <f>ROUND(I130*H130,2)</f>
        <v>0</v>
      </c>
      <c r="K130" s="93"/>
      <c r="L130" s="28"/>
      <c r="M130" s="94" t="s">
        <v>1</v>
      </c>
      <c r="N130" s="95" t="s">
        <v>39</v>
      </c>
      <c r="P130" s="96">
        <f>O130*H130</f>
        <v>0</v>
      </c>
      <c r="Q130" s="96">
        <v>0</v>
      </c>
      <c r="R130" s="96">
        <f>Q130*H130</f>
        <v>0</v>
      </c>
      <c r="S130" s="96">
        <v>0</v>
      </c>
      <c r="T130" s="97">
        <f>S130*H130</f>
        <v>0</v>
      </c>
      <c r="AR130" s="98" t="s">
        <v>123</v>
      </c>
      <c r="AT130" s="98" t="s">
        <v>119</v>
      </c>
      <c r="AU130" s="98" t="s">
        <v>124</v>
      </c>
      <c r="AY130" s="14" t="s">
        <v>114</v>
      </c>
      <c r="BE130" s="99">
        <f>IF(N130="základní",J130,0)</f>
        <v>0</v>
      </c>
      <c r="BF130" s="99">
        <f>IF(N130="snížená",J130,0)</f>
        <v>0</v>
      </c>
      <c r="BG130" s="99">
        <f>IF(N130="zákl. přenesená",J130,0)</f>
        <v>0</v>
      </c>
      <c r="BH130" s="99">
        <f>IF(N130="sníž. přenesená",J130,0)</f>
        <v>0</v>
      </c>
      <c r="BI130" s="99">
        <f>IF(N130="nulová",J130,0)</f>
        <v>0</v>
      </c>
      <c r="BJ130" s="14" t="s">
        <v>79</v>
      </c>
      <c r="BK130" s="99">
        <f>ROUND(I130*H130,2)</f>
        <v>0</v>
      </c>
      <c r="BL130" s="14" t="s">
        <v>123</v>
      </c>
      <c r="BM130" s="98" t="s">
        <v>132</v>
      </c>
    </row>
    <row r="131" spans="1:65" s="1" customFormat="1">
      <c r="A131" s="116"/>
      <c r="B131" s="117"/>
      <c r="C131" s="116"/>
      <c r="D131" s="181" t="s">
        <v>126</v>
      </c>
      <c r="E131" s="116"/>
      <c r="F131" s="182" t="s">
        <v>133</v>
      </c>
      <c r="G131" s="116"/>
      <c r="H131" s="116"/>
      <c r="I131" s="116"/>
      <c r="J131" s="116"/>
      <c r="L131" s="28"/>
      <c r="M131" s="100"/>
      <c r="T131" s="49"/>
      <c r="AT131" s="14" t="s">
        <v>126</v>
      </c>
      <c r="AU131" s="14" t="s">
        <v>124</v>
      </c>
    </row>
    <row r="132" spans="1:65" s="1" customFormat="1" ht="29.25">
      <c r="A132" s="116"/>
      <c r="B132" s="117"/>
      <c r="C132" s="116"/>
      <c r="D132" s="181" t="s">
        <v>128</v>
      </c>
      <c r="E132" s="116"/>
      <c r="F132" s="183" t="s">
        <v>134</v>
      </c>
      <c r="G132" s="116"/>
      <c r="H132" s="116"/>
      <c r="I132" s="116"/>
      <c r="J132" s="116"/>
      <c r="L132" s="28"/>
      <c r="M132" s="100"/>
      <c r="T132" s="49"/>
      <c r="AT132" s="14" t="s">
        <v>128</v>
      </c>
      <c r="AU132" s="14" t="s">
        <v>124</v>
      </c>
    </row>
    <row r="133" spans="1:65" s="1" customFormat="1" ht="24.2" customHeight="1">
      <c r="A133" s="116"/>
      <c r="B133" s="117"/>
      <c r="C133" s="175">
        <v>3</v>
      </c>
      <c r="D133" s="175" t="s">
        <v>119</v>
      </c>
      <c r="E133" s="176" t="s">
        <v>135</v>
      </c>
      <c r="F133" s="177" t="s">
        <v>136</v>
      </c>
      <c r="G133" s="178" t="s">
        <v>137</v>
      </c>
      <c r="H133" s="179">
        <v>4</v>
      </c>
      <c r="I133" s="188"/>
      <c r="J133" s="180">
        <f>ROUND(I133*H133,2)</f>
        <v>0</v>
      </c>
      <c r="K133" s="93"/>
      <c r="L133" s="28"/>
      <c r="M133" s="94" t="s">
        <v>1</v>
      </c>
      <c r="N133" s="95" t="s">
        <v>39</v>
      </c>
      <c r="P133" s="96">
        <f>O133*H133</f>
        <v>0</v>
      </c>
      <c r="Q133" s="96">
        <v>0</v>
      </c>
      <c r="R133" s="96">
        <f>Q133*H133</f>
        <v>0</v>
      </c>
      <c r="S133" s="96">
        <v>0</v>
      </c>
      <c r="T133" s="97">
        <f>S133*H133</f>
        <v>0</v>
      </c>
      <c r="AR133" s="98" t="s">
        <v>123</v>
      </c>
      <c r="AT133" s="98" t="s">
        <v>119</v>
      </c>
      <c r="AU133" s="98" t="s">
        <v>124</v>
      </c>
      <c r="AY133" s="14" t="s">
        <v>114</v>
      </c>
      <c r="BE133" s="99">
        <f>IF(N133="základní",J133,0)</f>
        <v>0</v>
      </c>
      <c r="BF133" s="99">
        <f>IF(N133="snížená",J133,0)</f>
        <v>0</v>
      </c>
      <c r="BG133" s="99">
        <f>IF(N133="zákl. přenesená",J133,0)</f>
        <v>0</v>
      </c>
      <c r="BH133" s="99">
        <f>IF(N133="sníž. přenesená",J133,0)</f>
        <v>0</v>
      </c>
      <c r="BI133" s="99">
        <f>IF(N133="nulová",J133,0)</f>
        <v>0</v>
      </c>
      <c r="BJ133" s="14" t="s">
        <v>79</v>
      </c>
      <c r="BK133" s="99">
        <f>ROUND(I133*H133,2)</f>
        <v>0</v>
      </c>
      <c r="BL133" s="14" t="s">
        <v>123</v>
      </c>
      <c r="BM133" s="98" t="s">
        <v>138</v>
      </c>
    </row>
    <row r="134" spans="1:65" s="1" customFormat="1">
      <c r="A134" s="116"/>
      <c r="B134" s="117"/>
      <c r="C134" s="116"/>
      <c r="D134" s="181" t="s">
        <v>126</v>
      </c>
      <c r="E134" s="116"/>
      <c r="F134" s="182" t="s">
        <v>136</v>
      </c>
      <c r="G134" s="116"/>
      <c r="H134" s="116"/>
      <c r="I134" s="116"/>
      <c r="J134" s="116"/>
      <c r="L134" s="28"/>
      <c r="M134" s="100"/>
      <c r="T134" s="49"/>
      <c r="AT134" s="14" t="s">
        <v>126</v>
      </c>
      <c r="AU134" s="14" t="s">
        <v>124</v>
      </c>
    </row>
    <row r="135" spans="1:65" s="1" customFormat="1" ht="29.25">
      <c r="A135" s="116"/>
      <c r="B135" s="117"/>
      <c r="C135" s="116"/>
      <c r="D135" s="181" t="s">
        <v>128</v>
      </c>
      <c r="E135" s="116"/>
      <c r="F135" s="183" t="s">
        <v>139</v>
      </c>
      <c r="G135" s="116"/>
      <c r="H135" s="116"/>
      <c r="I135" s="116"/>
      <c r="J135" s="116"/>
      <c r="L135" s="28"/>
      <c r="M135" s="100"/>
      <c r="T135" s="49"/>
      <c r="AT135" s="14" t="s">
        <v>128</v>
      </c>
      <c r="AU135" s="14" t="s">
        <v>124</v>
      </c>
    </row>
    <row r="136" spans="1:65" s="1" customFormat="1" ht="24.2" customHeight="1">
      <c r="A136" s="116"/>
      <c r="B136" s="117"/>
      <c r="C136" s="175">
        <v>4</v>
      </c>
      <c r="D136" s="175" t="s">
        <v>119</v>
      </c>
      <c r="E136" s="176" t="s">
        <v>140</v>
      </c>
      <c r="F136" s="177" t="s">
        <v>136</v>
      </c>
      <c r="G136" s="178" t="s">
        <v>137</v>
      </c>
      <c r="H136" s="179">
        <v>3</v>
      </c>
      <c r="I136" s="188"/>
      <c r="J136" s="180">
        <f>ROUND(I136*H136,2)</f>
        <v>0</v>
      </c>
      <c r="K136" s="93"/>
      <c r="L136" s="28"/>
      <c r="M136" s="94" t="s">
        <v>1</v>
      </c>
      <c r="N136" s="95" t="s">
        <v>39</v>
      </c>
      <c r="P136" s="96">
        <f>O136*H136</f>
        <v>0</v>
      </c>
      <c r="Q136" s="96">
        <v>0</v>
      </c>
      <c r="R136" s="96">
        <f>Q136*H136</f>
        <v>0</v>
      </c>
      <c r="S136" s="96">
        <v>0</v>
      </c>
      <c r="T136" s="97">
        <f>S136*H136</f>
        <v>0</v>
      </c>
      <c r="AR136" s="98" t="s">
        <v>123</v>
      </c>
      <c r="AT136" s="98" t="s">
        <v>119</v>
      </c>
      <c r="AU136" s="98" t="s">
        <v>124</v>
      </c>
      <c r="AY136" s="14" t="s">
        <v>114</v>
      </c>
      <c r="BE136" s="99">
        <f>IF(N136="základní",J136,0)</f>
        <v>0</v>
      </c>
      <c r="BF136" s="99">
        <f>IF(N136="snížená",J136,0)</f>
        <v>0</v>
      </c>
      <c r="BG136" s="99">
        <f>IF(N136="zákl. přenesená",J136,0)</f>
        <v>0</v>
      </c>
      <c r="BH136" s="99">
        <f>IF(N136="sníž. přenesená",J136,0)</f>
        <v>0</v>
      </c>
      <c r="BI136" s="99">
        <f>IF(N136="nulová",J136,0)</f>
        <v>0</v>
      </c>
      <c r="BJ136" s="14" t="s">
        <v>79</v>
      </c>
      <c r="BK136" s="99">
        <f>ROUND(I136*H136,2)</f>
        <v>0</v>
      </c>
      <c r="BL136" s="14" t="s">
        <v>123</v>
      </c>
      <c r="BM136" s="98" t="s">
        <v>141</v>
      </c>
    </row>
    <row r="137" spans="1:65" s="1" customFormat="1">
      <c r="A137" s="116"/>
      <c r="B137" s="117"/>
      <c r="C137" s="116"/>
      <c r="D137" s="181" t="s">
        <v>126</v>
      </c>
      <c r="E137" s="116"/>
      <c r="F137" s="182" t="s">
        <v>136</v>
      </c>
      <c r="G137" s="116"/>
      <c r="H137" s="116"/>
      <c r="I137" s="116"/>
      <c r="J137" s="116"/>
      <c r="L137" s="28"/>
      <c r="M137" s="100"/>
      <c r="T137" s="49"/>
      <c r="AT137" s="14" t="s">
        <v>126</v>
      </c>
      <c r="AU137" s="14" t="s">
        <v>124</v>
      </c>
    </row>
    <row r="138" spans="1:65" s="1" customFormat="1" ht="29.25">
      <c r="A138" s="116"/>
      <c r="B138" s="117"/>
      <c r="C138" s="116"/>
      <c r="D138" s="181" t="s">
        <v>128</v>
      </c>
      <c r="E138" s="116"/>
      <c r="F138" s="183" t="s">
        <v>142</v>
      </c>
      <c r="G138" s="116"/>
      <c r="H138" s="116"/>
      <c r="I138" s="116"/>
      <c r="J138" s="116"/>
      <c r="L138" s="28"/>
      <c r="M138" s="100"/>
      <c r="T138" s="49"/>
      <c r="AT138" s="14" t="s">
        <v>128</v>
      </c>
      <c r="AU138" s="14" t="s">
        <v>124</v>
      </c>
    </row>
    <row r="139" spans="1:65" s="1" customFormat="1" ht="37.9" customHeight="1">
      <c r="A139" s="116"/>
      <c r="B139" s="117"/>
      <c r="C139" s="175">
        <v>5</v>
      </c>
      <c r="D139" s="175" t="s">
        <v>119</v>
      </c>
      <c r="E139" s="176" t="s">
        <v>144</v>
      </c>
      <c r="F139" s="177" t="s">
        <v>145</v>
      </c>
      <c r="G139" s="178" t="s">
        <v>137</v>
      </c>
      <c r="H139" s="179">
        <v>3</v>
      </c>
      <c r="I139" s="188"/>
      <c r="J139" s="180">
        <f>ROUND(I139*H139,2)</f>
        <v>0</v>
      </c>
      <c r="K139" s="93"/>
      <c r="L139" s="28"/>
      <c r="M139" s="94" t="s">
        <v>1</v>
      </c>
      <c r="N139" s="95" t="s">
        <v>39</v>
      </c>
      <c r="P139" s="96">
        <f>O139*H139</f>
        <v>0</v>
      </c>
      <c r="Q139" s="96">
        <v>0</v>
      </c>
      <c r="R139" s="96">
        <f>Q139*H139</f>
        <v>0</v>
      </c>
      <c r="S139" s="96">
        <v>0</v>
      </c>
      <c r="T139" s="97">
        <f>S139*H139</f>
        <v>0</v>
      </c>
      <c r="AR139" s="98" t="s">
        <v>123</v>
      </c>
      <c r="AT139" s="98" t="s">
        <v>119</v>
      </c>
      <c r="AU139" s="98" t="s">
        <v>124</v>
      </c>
      <c r="AY139" s="14" t="s">
        <v>114</v>
      </c>
      <c r="BE139" s="99">
        <f>IF(N139="základní",J139,0)</f>
        <v>0</v>
      </c>
      <c r="BF139" s="99">
        <f>IF(N139="snížená",J139,0)</f>
        <v>0</v>
      </c>
      <c r="BG139" s="99">
        <f>IF(N139="zákl. přenesená",J139,0)</f>
        <v>0</v>
      </c>
      <c r="BH139" s="99">
        <f>IF(N139="sníž. přenesená",J139,0)</f>
        <v>0</v>
      </c>
      <c r="BI139" s="99">
        <f>IF(N139="nulová",J139,0)</f>
        <v>0</v>
      </c>
      <c r="BJ139" s="14" t="s">
        <v>79</v>
      </c>
      <c r="BK139" s="99">
        <f>ROUND(I139*H139,2)</f>
        <v>0</v>
      </c>
      <c r="BL139" s="14" t="s">
        <v>123</v>
      </c>
      <c r="BM139" s="98" t="s">
        <v>146</v>
      </c>
    </row>
    <row r="140" spans="1:65" s="1" customFormat="1" ht="19.5">
      <c r="A140" s="116"/>
      <c r="B140" s="117"/>
      <c r="C140" s="116"/>
      <c r="D140" s="181" t="s">
        <v>126</v>
      </c>
      <c r="E140" s="116"/>
      <c r="F140" s="182" t="s">
        <v>147</v>
      </c>
      <c r="G140" s="116"/>
      <c r="H140" s="116"/>
      <c r="I140" s="116"/>
      <c r="J140" s="116"/>
      <c r="L140" s="28"/>
      <c r="M140" s="100"/>
      <c r="T140" s="49"/>
      <c r="AT140" s="14" t="s">
        <v>126</v>
      </c>
      <c r="AU140" s="14" t="s">
        <v>124</v>
      </c>
    </row>
    <row r="141" spans="1:65" s="1" customFormat="1" ht="24.2" customHeight="1">
      <c r="A141" s="116"/>
      <c r="B141" s="117"/>
      <c r="C141" s="175">
        <v>6</v>
      </c>
      <c r="D141" s="175" t="s">
        <v>119</v>
      </c>
      <c r="E141" s="176" t="s">
        <v>148</v>
      </c>
      <c r="F141" s="177" t="s">
        <v>149</v>
      </c>
      <c r="G141" s="178" t="s">
        <v>137</v>
      </c>
      <c r="H141" s="179">
        <v>1</v>
      </c>
      <c r="I141" s="188"/>
      <c r="J141" s="180">
        <f>ROUND(I141*H141,2)</f>
        <v>0</v>
      </c>
      <c r="K141" s="93"/>
      <c r="L141" s="28"/>
      <c r="M141" s="94" t="s">
        <v>1</v>
      </c>
      <c r="N141" s="95" t="s">
        <v>39</v>
      </c>
      <c r="P141" s="96">
        <f>O141*H141</f>
        <v>0</v>
      </c>
      <c r="Q141" s="96">
        <v>0</v>
      </c>
      <c r="R141" s="96">
        <f>Q141*H141</f>
        <v>0</v>
      </c>
      <c r="S141" s="96">
        <v>0</v>
      </c>
      <c r="T141" s="97">
        <f>S141*H141</f>
        <v>0</v>
      </c>
      <c r="AR141" s="98" t="s">
        <v>123</v>
      </c>
      <c r="AT141" s="98" t="s">
        <v>119</v>
      </c>
      <c r="AU141" s="98" t="s">
        <v>124</v>
      </c>
      <c r="AY141" s="14" t="s">
        <v>114</v>
      </c>
      <c r="BE141" s="99">
        <f>IF(N141="základní",J141,0)</f>
        <v>0</v>
      </c>
      <c r="BF141" s="99">
        <f>IF(N141="snížená",J141,0)</f>
        <v>0</v>
      </c>
      <c r="BG141" s="99">
        <f>IF(N141="zákl. přenesená",J141,0)</f>
        <v>0</v>
      </c>
      <c r="BH141" s="99">
        <f>IF(N141="sníž. přenesená",J141,0)</f>
        <v>0</v>
      </c>
      <c r="BI141" s="99">
        <f>IF(N141="nulová",J141,0)</f>
        <v>0</v>
      </c>
      <c r="BJ141" s="14" t="s">
        <v>79</v>
      </c>
      <c r="BK141" s="99">
        <f>ROUND(I141*H141,2)</f>
        <v>0</v>
      </c>
      <c r="BL141" s="14" t="s">
        <v>123</v>
      </c>
      <c r="BM141" s="98" t="s">
        <v>150</v>
      </c>
    </row>
    <row r="142" spans="1:65" s="1" customFormat="1">
      <c r="A142" s="116"/>
      <c r="B142" s="117"/>
      <c r="C142" s="116"/>
      <c r="D142" s="181" t="s">
        <v>126</v>
      </c>
      <c r="E142" s="116"/>
      <c r="F142" s="182" t="s">
        <v>149</v>
      </c>
      <c r="G142" s="116"/>
      <c r="H142" s="116"/>
      <c r="I142" s="116"/>
      <c r="J142" s="116"/>
      <c r="L142" s="28"/>
      <c r="M142" s="100"/>
      <c r="T142" s="49"/>
      <c r="AT142" s="14" t="s">
        <v>126</v>
      </c>
      <c r="AU142" s="14" t="s">
        <v>124</v>
      </c>
    </row>
    <row r="143" spans="1:65" s="1" customFormat="1" ht="29.25">
      <c r="A143" s="116"/>
      <c r="B143" s="117"/>
      <c r="C143" s="116"/>
      <c r="D143" s="181" t="s">
        <v>128</v>
      </c>
      <c r="E143" s="116"/>
      <c r="F143" s="183" t="s">
        <v>151</v>
      </c>
      <c r="G143" s="116"/>
      <c r="H143" s="116"/>
      <c r="I143" s="116"/>
      <c r="J143" s="116"/>
      <c r="L143" s="28"/>
      <c r="M143" s="100"/>
      <c r="T143" s="49"/>
      <c r="AT143" s="14" t="s">
        <v>128</v>
      </c>
      <c r="AU143" s="14" t="s">
        <v>124</v>
      </c>
    </row>
    <row r="144" spans="1:65" s="1" customFormat="1" ht="24.2" customHeight="1">
      <c r="A144" s="116"/>
      <c r="B144" s="117"/>
      <c r="C144" s="175">
        <v>7</v>
      </c>
      <c r="D144" s="175" t="s">
        <v>119</v>
      </c>
      <c r="E144" s="176" t="s">
        <v>152</v>
      </c>
      <c r="F144" s="177" t="s">
        <v>153</v>
      </c>
      <c r="G144" s="178" t="s">
        <v>137</v>
      </c>
      <c r="H144" s="179">
        <v>1</v>
      </c>
      <c r="I144" s="188"/>
      <c r="J144" s="180">
        <f>ROUND(I144*H144,2)</f>
        <v>0</v>
      </c>
      <c r="K144" s="93"/>
      <c r="L144" s="28"/>
      <c r="M144" s="94" t="s">
        <v>1</v>
      </c>
      <c r="N144" s="95" t="s">
        <v>39</v>
      </c>
      <c r="P144" s="96">
        <f>O144*H144</f>
        <v>0</v>
      </c>
      <c r="Q144" s="96">
        <v>0</v>
      </c>
      <c r="R144" s="96">
        <f>Q144*H144</f>
        <v>0</v>
      </c>
      <c r="S144" s="96">
        <v>0</v>
      </c>
      <c r="T144" s="97">
        <f>S144*H144</f>
        <v>0</v>
      </c>
      <c r="AR144" s="98" t="s">
        <v>123</v>
      </c>
      <c r="AT144" s="98" t="s">
        <v>119</v>
      </c>
      <c r="AU144" s="98" t="s">
        <v>124</v>
      </c>
      <c r="AY144" s="14" t="s">
        <v>114</v>
      </c>
      <c r="BE144" s="99">
        <f>IF(N144="základní",J144,0)</f>
        <v>0</v>
      </c>
      <c r="BF144" s="99">
        <f>IF(N144="snížená",J144,0)</f>
        <v>0</v>
      </c>
      <c r="BG144" s="99">
        <f>IF(N144="zákl. přenesená",J144,0)</f>
        <v>0</v>
      </c>
      <c r="BH144" s="99">
        <f>IF(N144="sníž. přenesená",J144,0)</f>
        <v>0</v>
      </c>
      <c r="BI144" s="99">
        <f>IF(N144="nulová",J144,0)</f>
        <v>0</v>
      </c>
      <c r="BJ144" s="14" t="s">
        <v>79</v>
      </c>
      <c r="BK144" s="99">
        <f>ROUND(I144*H144,2)</f>
        <v>0</v>
      </c>
      <c r="BL144" s="14" t="s">
        <v>123</v>
      </c>
      <c r="BM144" s="98" t="s">
        <v>154</v>
      </c>
    </row>
    <row r="145" spans="1:65" s="1" customFormat="1" ht="19.5">
      <c r="A145" s="116"/>
      <c r="B145" s="117"/>
      <c r="C145" s="116"/>
      <c r="D145" s="181" t="s">
        <v>126</v>
      </c>
      <c r="E145" s="116"/>
      <c r="F145" s="182" t="s">
        <v>153</v>
      </c>
      <c r="G145" s="116"/>
      <c r="H145" s="116"/>
      <c r="I145" s="116"/>
      <c r="J145" s="116"/>
      <c r="L145" s="28"/>
      <c r="M145" s="100"/>
      <c r="T145" s="49"/>
      <c r="AT145" s="14" t="s">
        <v>126</v>
      </c>
      <c r="AU145" s="14" t="s">
        <v>124</v>
      </c>
    </row>
    <row r="146" spans="1:65" s="1" customFormat="1" ht="33" customHeight="1">
      <c r="A146" s="116"/>
      <c r="B146" s="117"/>
      <c r="C146" s="175">
        <v>8</v>
      </c>
      <c r="D146" s="175" t="s">
        <v>119</v>
      </c>
      <c r="E146" s="176" t="s">
        <v>156</v>
      </c>
      <c r="F146" s="177" t="s">
        <v>157</v>
      </c>
      <c r="G146" s="178" t="s">
        <v>137</v>
      </c>
      <c r="H146" s="179">
        <v>4</v>
      </c>
      <c r="I146" s="188"/>
      <c r="J146" s="180">
        <f>ROUND(I146*H146,2)</f>
        <v>0</v>
      </c>
      <c r="K146" s="93"/>
      <c r="L146" s="28"/>
      <c r="M146" s="94" t="s">
        <v>1</v>
      </c>
      <c r="N146" s="95" t="s">
        <v>39</v>
      </c>
      <c r="P146" s="96">
        <f>O146*H146</f>
        <v>0</v>
      </c>
      <c r="Q146" s="96">
        <v>0</v>
      </c>
      <c r="R146" s="96">
        <f>Q146*H146</f>
        <v>0</v>
      </c>
      <c r="S146" s="96">
        <v>0</v>
      </c>
      <c r="T146" s="97">
        <f>S146*H146</f>
        <v>0</v>
      </c>
      <c r="AR146" s="98" t="s">
        <v>123</v>
      </c>
      <c r="AT146" s="98" t="s">
        <v>119</v>
      </c>
      <c r="AU146" s="98" t="s">
        <v>124</v>
      </c>
      <c r="AY146" s="14" t="s">
        <v>114</v>
      </c>
      <c r="BE146" s="99">
        <f>IF(N146="základní",J146,0)</f>
        <v>0</v>
      </c>
      <c r="BF146" s="99">
        <f>IF(N146="snížená",J146,0)</f>
        <v>0</v>
      </c>
      <c r="BG146" s="99">
        <f>IF(N146="zákl. přenesená",J146,0)</f>
        <v>0</v>
      </c>
      <c r="BH146" s="99">
        <f>IF(N146="sníž. přenesená",J146,0)</f>
        <v>0</v>
      </c>
      <c r="BI146" s="99">
        <f>IF(N146="nulová",J146,0)</f>
        <v>0</v>
      </c>
      <c r="BJ146" s="14" t="s">
        <v>79</v>
      </c>
      <c r="BK146" s="99">
        <f>ROUND(I146*H146,2)</f>
        <v>0</v>
      </c>
      <c r="BL146" s="14" t="s">
        <v>123</v>
      </c>
      <c r="BM146" s="98" t="s">
        <v>158</v>
      </c>
    </row>
    <row r="147" spans="1:65" s="1" customFormat="1" ht="19.5">
      <c r="A147" s="116"/>
      <c r="B147" s="117"/>
      <c r="C147" s="116"/>
      <c r="D147" s="181" t="s">
        <v>126</v>
      </c>
      <c r="E147" s="116"/>
      <c r="F147" s="182" t="s">
        <v>157</v>
      </c>
      <c r="G147" s="116"/>
      <c r="H147" s="116"/>
      <c r="I147" s="116"/>
      <c r="J147" s="116"/>
      <c r="L147" s="28"/>
      <c r="M147" s="100"/>
      <c r="T147" s="49"/>
      <c r="AT147" s="14" t="s">
        <v>126</v>
      </c>
      <c r="AU147" s="14" t="s">
        <v>124</v>
      </c>
    </row>
    <row r="148" spans="1:65" s="1" customFormat="1" ht="19.5">
      <c r="A148" s="116"/>
      <c r="B148" s="117"/>
      <c r="C148" s="116"/>
      <c r="D148" s="181" t="s">
        <v>128</v>
      </c>
      <c r="E148" s="116"/>
      <c r="F148" s="183" t="s">
        <v>159</v>
      </c>
      <c r="G148" s="116"/>
      <c r="H148" s="116"/>
      <c r="I148" s="116"/>
      <c r="J148" s="116"/>
      <c r="L148" s="28"/>
      <c r="M148" s="100"/>
      <c r="T148" s="49"/>
      <c r="AT148" s="14" t="s">
        <v>128</v>
      </c>
      <c r="AU148" s="14" t="s">
        <v>124</v>
      </c>
    </row>
    <row r="149" spans="1:65" s="1" customFormat="1" ht="16.5" customHeight="1">
      <c r="A149" s="116"/>
      <c r="B149" s="117"/>
      <c r="C149" s="175">
        <v>9</v>
      </c>
      <c r="D149" s="175" t="s">
        <v>119</v>
      </c>
      <c r="E149" s="176" t="s">
        <v>160</v>
      </c>
      <c r="F149" s="177" t="s">
        <v>161</v>
      </c>
      <c r="G149" s="178" t="s">
        <v>137</v>
      </c>
      <c r="H149" s="179">
        <v>1</v>
      </c>
      <c r="I149" s="188"/>
      <c r="J149" s="180">
        <f>ROUND(I149*H149,2)</f>
        <v>0</v>
      </c>
      <c r="K149" s="93"/>
      <c r="L149" s="28"/>
      <c r="M149" s="94" t="s">
        <v>1</v>
      </c>
      <c r="N149" s="95" t="s">
        <v>39</v>
      </c>
      <c r="P149" s="96">
        <f>O149*H149</f>
        <v>0</v>
      </c>
      <c r="Q149" s="96">
        <v>0</v>
      </c>
      <c r="R149" s="96">
        <f>Q149*H149</f>
        <v>0</v>
      </c>
      <c r="S149" s="96">
        <v>0</v>
      </c>
      <c r="T149" s="97">
        <f>S149*H149</f>
        <v>0</v>
      </c>
      <c r="AR149" s="98" t="s">
        <v>123</v>
      </c>
      <c r="AT149" s="98" t="s">
        <v>119</v>
      </c>
      <c r="AU149" s="98" t="s">
        <v>124</v>
      </c>
      <c r="AY149" s="14" t="s">
        <v>114</v>
      </c>
      <c r="BE149" s="99">
        <f>IF(N149="základní",J149,0)</f>
        <v>0</v>
      </c>
      <c r="BF149" s="99">
        <f>IF(N149="snížená",J149,0)</f>
        <v>0</v>
      </c>
      <c r="BG149" s="99">
        <f>IF(N149="zákl. přenesená",J149,0)</f>
        <v>0</v>
      </c>
      <c r="BH149" s="99">
        <f>IF(N149="sníž. přenesená",J149,0)</f>
        <v>0</v>
      </c>
      <c r="BI149" s="99">
        <f>IF(N149="nulová",J149,0)</f>
        <v>0</v>
      </c>
      <c r="BJ149" s="14" t="s">
        <v>79</v>
      </c>
      <c r="BK149" s="99">
        <f>ROUND(I149*H149,2)</f>
        <v>0</v>
      </c>
      <c r="BL149" s="14" t="s">
        <v>123</v>
      </c>
      <c r="BM149" s="98" t="s">
        <v>162</v>
      </c>
    </row>
    <row r="150" spans="1:65" s="1" customFormat="1">
      <c r="A150" s="116"/>
      <c r="B150" s="117"/>
      <c r="C150" s="116"/>
      <c r="D150" s="181" t="s">
        <v>126</v>
      </c>
      <c r="E150" s="116"/>
      <c r="F150" s="182" t="s">
        <v>163</v>
      </c>
      <c r="G150" s="116"/>
      <c r="H150" s="116"/>
      <c r="I150" s="116"/>
      <c r="J150" s="116"/>
      <c r="L150" s="28"/>
      <c r="M150" s="100"/>
      <c r="T150" s="49"/>
      <c r="AT150" s="14" t="s">
        <v>126</v>
      </c>
      <c r="AU150" s="14" t="s">
        <v>124</v>
      </c>
    </row>
    <row r="151" spans="1:65" s="1" customFormat="1" ht="19.5">
      <c r="A151" s="116"/>
      <c r="B151" s="117"/>
      <c r="C151" s="116"/>
      <c r="D151" s="181" t="s">
        <v>128</v>
      </c>
      <c r="E151" s="116"/>
      <c r="F151" s="183" t="s">
        <v>164</v>
      </c>
      <c r="G151" s="116"/>
      <c r="H151" s="116"/>
      <c r="I151" s="116"/>
      <c r="J151" s="116"/>
      <c r="L151" s="28"/>
      <c r="M151" s="100"/>
      <c r="T151" s="49"/>
      <c r="AT151" s="14" t="s">
        <v>128</v>
      </c>
      <c r="AU151" s="14" t="s">
        <v>124</v>
      </c>
    </row>
    <row r="152" spans="1:65" s="1" customFormat="1" ht="24.2" customHeight="1">
      <c r="A152" s="116"/>
      <c r="B152" s="117"/>
      <c r="C152" s="175">
        <v>10</v>
      </c>
      <c r="D152" s="175" t="s">
        <v>119</v>
      </c>
      <c r="E152" s="176" t="s">
        <v>165</v>
      </c>
      <c r="F152" s="177" t="s">
        <v>166</v>
      </c>
      <c r="G152" s="178" t="s">
        <v>167</v>
      </c>
      <c r="H152" s="179">
        <v>2</v>
      </c>
      <c r="I152" s="188"/>
      <c r="J152" s="180">
        <f>ROUND(I152*H152,2)</f>
        <v>0</v>
      </c>
      <c r="K152" s="93"/>
      <c r="L152" s="28"/>
      <c r="M152" s="94" t="s">
        <v>1</v>
      </c>
      <c r="N152" s="95" t="s">
        <v>39</v>
      </c>
      <c r="P152" s="96">
        <f>O152*H152</f>
        <v>0</v>
      </c>
      <c r="Q152" s="96">
        <v>0</v>
      </c>
      <c r="R152" s="96">
        <f>Q152*H152</f>
        <v>0</v>
      </c>
      <c r="S152" s="96">
        <v>0</v>
      </c>
      <c r="T152" s="97">
        <f>S152*H152</f>
        <v>0</v>
      </c>
      <c r="AR152" s="98" t="s">
        <v>123</v>
      </c>
      <c r="AT152" s="98" t="s">
        <v>119</v>
      </c>
      <c r="AU152" s="98" t="s">
        <v>124</v>
      </c>
      <c r="AY152" s="14" t="s">
        <v>114</v>
      </c>
      <c r="BE152" s="99">
        <f>IF(N152="základní",J152,0)</f>
        <v>0</v>
      </c>
      <c r="BF152" s="99">
        <f>IF(N152="snížená",J152,0)</f>
        <v>0</v>
      </c>
      <c r="BG152" s="99">
        <f>IF(N152="zákl. přenesená",J152,0)</f>
        <v>0</v>
      </c>
      <c r="BH152" s="99">
        <f>IF(N152="sníž. přenesená",J152,0)</f>
        <v>0</v>
      </c>
      <c r="BI152" s="99">
        <f>IF(N152="nulová",J152,0)</f>
        <v>0</v>
      </c>
      <c r="BJ152" s="14" t="s">
        <v>79</v>
      </c>
      <c r="BK152" s="99">
        <f>ROUND(I152*H152,2)</f>
        <v>0</v>
      </c>
      <c r="BL152" s="14" t="s">
        <v>123</v>
      </c>
      <c r="BM152" s="98" t="s">
        <v>168</v>
      </c>
    </row>
    <row r="153" spans="1:65" s="1" customFormat="1">
      <c r="A153" s="116"/>
      <c r="B153" s="117"/>
      <c r="C153" s="116"/>
      <c r="D153" s="181" t="s">
        <v>126</v>
      </c>
      <c r="E153" s="116"/>
      <c r="F153" s="182" t="s">
        <v>169</v>
      </c>
      <c r="G153" s="116"/>
      <c r="H153" s="116"/>
      <c r="I153" s="116"/>
      <c r="J153" s="116"/>
      <c r="L153" s="28"/>
      <c r="M153" s="100"/>
      <c r="T153" s="49"/>
      <c r="AT153" s="14" t="s">
        <v>126</v>
      </c>
      <c r="AU153" s="14" t="s">
        <v>124</v>
      </c>
    </row>
    <row r="154" spans="1:65" s="1" customFormat="1" ht="19.5">
      <c r="A154" s="116"/>
      <c r="B154" s="117"/>
      <c r="C154" s="116"/>
      <c r="D154" s="181" t="s">
        <v>128</v>
      </c>
      <c r="E154" s="116"/>
      <c r="F154" s="183" t="s">
        <v>170</v>
      </c>
      <c r="G154" s="116"/>
      <c r="H154" s="116"/>
      <c r="I154" s="116"/>
      <c r="J154" s="116"/>
      <c r="L154" s="28"/>
      <c r="M154" s="100"/>
      <c r="T154" s="49"/>
      <c r="AT154" s="14" t="s">
        <v>128</v>
      </c>
      <c r="AU154" s="14" t="s">
        <v>124</v>
      </c>
    </row>
    <row r="155" spans="1:65" s="1" customFormat="1" ht="24.2" customHeight="1">
      <c r="A155" s="116"/>
      <c r="B155" s="117"/>
      <c r="C155" s="175">
        <v>11</v>
      </c>
      <c r="D155" s="175" t="s">
        <v>119</v>
      </c>
      <c r="E155" s="176" t="s">
        <v>171</v>
      </c>
      <c r="F155" s="177" t="s">
        <v>172</v>
      </c>
      <c r="G155" s="178" t="s">
        <v>122</v>
      </c>
      <c r="H155" s="179">
        <v>2</v>
      </c>
      <c r="I155" s="188"/>
      <c r="J155" s="180">
        <f>ROUND(I155*H155,2)</f>
        <v>0</v>
      </c>
      <c r="K155" s="93"/>
      <c r="L155" s="28"/>
      <c r="M155" s="94" t="s">
        <v>1</v>
      </c>
      <c r="N155" s="95" t="s">
        <v>39</v>
      </c>
      <c r="P155" s="96">
        <f>O155*H155</f>
        <v>0</v>
      </c>
      <c r="Q155" s="96">
        <v>0</v>
      </c>
      <c r="R155" s="96">
        <f>Q155*H155</f>
        <v>0</v>
      </c>
      <c r="S155" s="96">
        <v>0</v>
      </c>
      <c r="T155" s="97">
        <f>S155*H155</f>
        <v>0</v>
      </c>
      <c r="AR155" s="98" t="s">
        <v>123</v>
      </c>
      <c r="AT155" s="98" t="s">
        <v>119</v>
      </c>
      <c r="AU155" s="98" t="s">
        <v>124</v>
      </c>
      <c r="AY155" s="14" t="s">
        <v>114</v>
      </c>
      <c r="BE155" s="99">
        <f>IF(N155="základní",J155,0)</f>
        <v>0</v>
      </c>
      <c r="BF155" s="99">
        <f>IF(N155="snížená",J155,0)</f>
        <v>0</v>
      </c>
      <c r="BG155" s="99">
        <f>IF(N155="zákl. přenesená",J155,0)</f>
        <v>0</v>
      </c>
      <c r="BH155" s="99">
        <f>IF(N155="sníž. přenesená",J155,0)</f>
        <v>0</v>
      </c>
      <c r="BI155" s="99">
        <f>IF(N155="nulová",J155,0)</f>
        <v>0</v>
      </c>
      <c r="BJ155" s="14" t="s">
        <v>79</v>
      </c>
      <c r="BK155" s="99">
        <f>ROUND(I155*H155,2)</f>
        <v>0</v>
      </c>
      <c r="BL155" s="14" t="s">
        <v>123</v>
      </c>
      <c r="BM155" s="98" t="s">
        <v>173</v>
      </c>
    </row>
    <row r="156" spans="1:65" s="1" customFormat="1">
      <c r="A156" s="116"/>
      <c r="B156" s="117"/>
      <c r="C156" s="116"/>
      <c r="D156" s="181" t="s">
        <v>126</v>
      </c>
      <c r="E156" s="116"/>
      <c r="F156" s="182" t="s">
        <v>172</v>
      </c>
      <c r="G156" s="116"/>
      <c r="H156" s="116"/>
      <c r="I156" s="116"/>
      <c r="J156" s="116"/>
      <c r="L156" s="28"/>
      <c r="M156" s="100"/>
      <c r="T156" s="49"/>
      <c r="AT156" s="14" t="s">
        <v>126</v>
      </c>
      <c r="AU156" s="14" t="s">
        <v>124</v>
      </c>
    </row>
    <row r="157" spans="1:65" s="12" customFormat="1" ht="20.85" customHeight="1">
      <c r="A157" s="184"/>
      <c r="B157" s="185"/>
      <c r="C157" s="184"/>
      <c r="D157" s="186" t="s">
        <v>73</v>
      </c>
      <c r="E157" s="186" t="s">
        <v>174</v>
      </c>
      <c r="F157" s="186" t="s">
        <v>175</v>
      </c>
      <c r="G157" s="184"/>
      <c r="H157" s="184"/>
      <c r="I157" s="184"/>
      <c r="J157" s="187">
        <f>BK157</f>
        <v>0</v>
      </c>
      <c r="L157" s="101"/>
      <c r="M157" s="103"/>
      <c r="P157" s="104">
        <f>P158+SUM(P159:P211)</f>
        <v>0</v>
      </c>
      <c r="R157" s="104">
        <f>R158+SUM(R159:R211)</f>
        <v>1.8E-3</v>
      </c>
      <c r="T157" s="105">
        <f>T158+SUM(T159:T211)</f>
        <v>0</v>
      </c>
      <c r="AR157" s="102" t="s">
        <v>81</v>
      </c>
      <c r="AT157" s="106" t="s">
        <v>73</v>
      </c>
      <c r="AU157" s="106" t="s">
        <v>124</v>
      </c>
      <c r="AY157" s="102" t="s">
        <v>114</v>
      </c>
      <c r="BK157" s="107">
        <f>BK158+SUM(BK159:BK211)</f>
        <v>0</v>
      </c>
    </row>
    <row r="158" spans="1:65" s="1" customFormat="1" ht="16.5" customHeight="1">
      <c r="A158" s="116"/>
      <c r="B158" s="117"/>
      <c r="C158" s="175">
        <v>12</v>
      </c>
      <c r="D158" s="175" t="s">
        <v>119</v>
      </c>
      <c r="E158" s="176" t="s">
        <v>176</v>
      </c>
      <c r="F158" s="177" t="s">
        <v>177</v>
      </c>
      <c r="G158" s="178" t="s">
        <v>122</v>
      </c>
      <c r="H158" s="179">
        <v>15</v>
      </c>
      <c r="I158" s="188"/>
      <c r="J158" s="180">
        <f>ROUND(I158*H158,2)</f>
        <v>0</v>
      </c>
      <c r="K158" s="93"/>
      <c r="L158" s="28"/>
      <c r="M158" s="94" t="s">
        <v>1</v>
      </c>
      <c r="N158" s="95" t="s">
        <v>39</v>
      </c>
      <c r="P158" s="96">
        <f>O158*H158</f>
        <v>0</v>
      </c>
      <c r="Q158" s="96">
        <v>0</v>
      </c>
      <c r="R158" s="96">
        <f>Q158*H158</f>
        <v>0</v>
      </c>
      <c r="S158" s="96">
        <v>0</v>
      </c>
      <c r="T158" s="97">
        <f>S158*H158</f>
        <v>0</v>
      </c>
      <c r="AR158" s="98" t="s">
        <v>123</v>
      </c>
      <c r="AT158" s="98" t="s">
        <v>119</v>
      </c>
      <c r="AU158" s="98" t="s">
        <v>178</v>
      </c>
      <c r="AY158" s="14" t="s">
        <v>114</v>
      </c>
      <c r="BE158" s="99">
        <f>IF(N158="základní",J158,0)</f>
        <v>0</v>
      </c>
      <c r="BF158" s="99">
        <f>IF(N158="snížená",J158,0)</f>
        <v>0</v>
      </c>
      <c r="BG158" s="99">
        <f>IF(N158="zákl. přenesená",J158,0)</f>
        <v>0</v>
      </c>
      <c r="BH158" s="99">
        <f>IF(N158="sníž. přenesená",J158,0)</f>
        <v>0</v>
      </c>
      <c r="BI158" s="99">
        <f>IF(N158="nulová",J158,0)</f>
        <v>0</v>
      </c>
      <c r="BJ158" s="14" t="s">
        <v>79</v>
      </c>
      <c r="BK158" s="99">
        <f>ROUND(I158*H158,2)</f>
        <v>0</v>
      </c>
      <c r="BL158" s="14" t="s">
        <v>123</v>
      </c>
      <c r="BM158" s="98" t="s">
        <v>179</v>
      </c>
    </row>
    <row r="159" spans="1:65" s="1" customFormat="1">
      <c r="A159" s="116"/>
      <c r="B159" s="117"/>
      <c r="C159" s="116"/>
      <c r="D159" s="181" t="s">
        <v>126</v>
      </c>
      <c r="E159" s="116"/>
      <c r="F159" s="182" t="s">
        <v>180</v>
      </c>
      <c r="G159" s="116"/>
      <c r="H159" s="116"/>
      <c r="I159" s="116"/>
      <c r="J159" s="116"/>
      <c r="L159" s="28"/>
      <c r="M159" s="100"/>
      <c r="T159" s="49"/>
      <c r="AT159" s="14" t="s">
        <v>126</v>
      </c>
      <c r="AU159" s="14" t="s">
        <v>178</v>
      </c>
    </row>
    <row r="160" spans="1:65" s="1" customFormat="1" ht="39">
      <c r="A160" s="116"/>
      <c r="B160" s="117"/>
      <c r="C160" s="116"/>
      <c r="D160" s="181" t="s">
        <v>128</v>
      </c>
      <c r="E160" s="116"/>
      <c r="F160" s="183" t="s">
        <v>181</v>
      </c>
      <c r="G160" s="116"/>
      <c r="H160" s="116"/>
      <c r="I160" s="116"/>
      <c r="J160" s="116"/>
      <c r="L160" s="28"/>
      <c r="M160" s="100"/>
      <c r="T160" s="49"/>
      <c r="AT160" s="14" t="s">
        <v>128</v>
      </c>
      <c r="AU160" s="14" t="s">
        <v>178</v>
      </c>
    </row>
    <row r="161" spans="1:65" s="1" customFormat="1" ht="16.5" customHeight="1">
      <c r="A161" s="116"/>
      <c r="B161" s="117"/>
      <c r="C161" s="175">
        <v>13</v>
      </c>
      <c r="D161" s="175" t="s">
        <v>119</v>
      </c>
      <c r="E161" s="176" t="s">
        <v>398</v>
      </c>
      <c r="F161" s="177" t="s">
        <v>183</v>
      </c>
      <c r="G161" s="178" t="s">
        <v>122</v>
      </c>
      <c r="H161" s="179">
        <v>3</v>
      </c>
      <c r="I161" s="188"/>
      <c r="J161" s="180">
        <f>ROUND(I161*H161,2)</f>
        <v>0</v>
      </c>
      <c r="K161" s="93"/>
      <c r="L161" s="28"/>
      <c r="M161" s="94" t="s">
        <v>1</v>
      </c>
      <c r="N161" s="95" t="s">
        <v>39</v>
      </c>
      <c r="P161" s="96">
        <f>O161*H161</f>
        <v>0</v>
      </c>
      <c r="Q161" s="96">
        <v>0</v>
      </c>
      <c r="R161" s="96">
        <f>Q161*H161</f>
        <v>0</v>
      </c>
      <c r="S161" s="96">
        <v>0</v>
      </c>
      <c r="T161" s="97">
        <f>S161*H161</f>
        <v>0</v>
      </c>
      <c r="AR161" s="98" t="s">
        <v>123</v>
      </c>
      <c r="AT161" s="98" t="s">
        <v>119</v>
      </c>
      <c r="AU161" s="98" t="s">
        <v>178</v>
      </c>
      <c r="AY161" s="14" t="s">
        <v>114</v>
      </c>
      <c r="BE161" s="99">
        <f>IF(N161="základní",J161,0)</f>
        <v>0</v>
      </c>
      <c r="BF161" s="99">
        <f>IF(N161="snížená",J161,0)</f>
        <v>0</v>
      </c>
      <c r="BG161" s="99">
        <f>IF(N161="zákl. přenesená",J161,0)</f>
        <v>0</v>
      </c>
      <c r="BH161" s="99">
        <f>IF(N161="sníž. přenesená",J161,0)</f>
        <v>0</v>
      </c>
      <c r="BI161" s="99">
        <f>IF(N161="nulová",J161,0)</f>
        <v>0</v>
      </c>
      <c r="BJ161" s="14" t="s">
        <v>79</v>
      </c>
      <c r="BK161" s="99">
        <f>ROUND(I161*H161,2)</f>
        <v>0</v>
      </c>
      <c r="BL161" s="14" t="s">
        <v>123</v>
      </c>
      <c r="BM161" s="98" t="s">
        <v>184</v>
      </c>
    </row>
    <row r="162" spans="1:65" s="1" customFormat="1">
      <c r="A162" s="116"/>
      <c r="B162" s="117"/>
      <c r="C162" s="116"/>
      <c r="D162" s="181" t="s">
        <v>126</v>
      </c>
      <c r="E162" s="116"/>
      <c r="F162" s="182" t="s">
        <v>183</v>
      </c>
      <c r="G162" s="116"/>
      <c r="H162" s="116"/>
      <c r="I162" s="116"/>
      <c r="J162" s="116"/>
      <c r="L162" s="28"/>
      <c r="M162" s="100"/>
      <c r="T162" s="49"/>
      <c r="AT162" s="14" t="s">
        <v>126</v>
      </c>
      <c r="AU162" s="14" t="s">
        <v>178</v>
      </c>
    </row>
    <row r="163" spans="1:65" s="1" customFormat="1" ht="19.5">
      <c r="A163" s="116"/>
      <c r="B163" s="117"/>
      <c r="C163" s="116"/>
      <c r="D163" s="181" t="s">
        <v>128</v>
      </c>
      <c r="E163" s="116"/>
      <c r="F163" s="183" t="s">
        <v>185</v>
      </c>
      <c r="G163" s="116"/>
      <c r="H163" s="116"/>
      <c r="I163" s="116"/>
      <c r="J163" s="116"/>
      <c r="L163" s="28"/>
      <c r="M163" s="100"/>
      <c r="T163" s="49"/>
      <c r="AT163" s="14" t="s">
        <v>128</v>
      </c>
      <c r="AU163" s="14" t="s">
        <v>178</v>
      </c>
    </row>
    <row r="164" spans="1:65" s="1" customFormat="1" ht="24.2" customHeight="1">
      <c r="A164" s="116"/>
      <c r="B164" s="117"/>
      <c r="C164" s="175">
        <v>14</v>
      </c>
      <c r="D164" s="175" t="s">
        <v>119</v>
      </c>
      <c r="E164" s="176" t="s">
        <v>182</v>
      </c>
      <c r="F164" s="177" t="s">
        <v>187</v>
      </c>
      <c r="G164" s="178" t="s">
        <v>137</v>
      </c>
      <c r="H164" s="179">
        <v>2</v>
      </c>
      <c r="I164" s="188"/>
      <c r="J164" s="180">
        <f>ROUND(I164*H164,2)</f>
        <v>0</v>
      </c>
      <c r="K164" s="93"/>
      <c r="L164" s="28"/>
      <c r="M164" s="94" t="s">
        <v>1</v>
      </c>
      <c r="N164" s="95" t="s">
        <v>39</v>
      </c>
      <c r="P164" s="96">
        <f>O164*H164</f>
        <v>0</v>
      </c>
      <c r="Q164" s="96">
        <v>0</v>
      </c>
      <c r="R164" s="96">
        <f>Q164*H164</f>
        <v>0</v>
      </c>
      <c r="S164" s="96">
        <v>0</v>
      </c>
      <c r="T164" s="97">
        <f>S164*H164</f>
        <v>0</v>
      </c>
      <c r="AR164" s="98" t="s">
        <v>123</v>
      </c>
      <c r="AT164" s="98" t="s">
        <v>119</v>
      </c>
      <c r="AU164" s="98" t="s">
        <v>178</v>
      </c>
      <c r="AY164" s="14" t="s">
        <v>114</v>
      </c>
      <c r="BE164" s="99">
        <f>IF(N164="základní",J164,0)</f>
        <v>0</v>
      </c>
      <c r="BF164" s="99">
        <f>IF(N164="snížená",J164,0)</f>
        <v>0</v>
      </c>
      <c r="BG164" s="99">
        <f>IF(N164="zákl. přenesená",J164,0)</f>
        <v>0</v>
      </c>
      <c r="BH164" s="99">
        <f>IF(N164="sníž. přenesená",J164,0)</f>
        <v>0</v>
      </c>
      <c r="BI164" s="99">
        <f>IF(N164="nulová",J164,0)</f>
        <v>0</v>
      </c>
      <c r="BJ164" s="14" t="s">
        <v>79</v>
      </c>
      <c r="BK164" s="99">
        <f>ROUND(I164*H164,2)</f>
        <v>0</v>
      </c>
      <c r="BL164" s="14" t="s">
        <v>123</v>
      </c>
      <c r="BM164" s="98" t="s">
        <v>188</v>
      </c>
    </row>
    <row r="165" spans="1:65" s="1" customFormat="1">
      <c r="A165" s="116"/>
      <c r="B165" s="117"/>
      <c r="C165" s="116"/>
      <c r="D165" s="181" t="s">
        <v>126</v>
      </c>
      <c r="E165" s="116"/>
      <c r="F165" s="182" t="s">
        <v>189</v>
      </c>
      <c r="G165" s="116"/>
      <c r="H165" s="116"/>
      <c r="I165" s="116"/>
      <c r="J165" s="116"/>
      <c r="L165" s="28"/>
      <c r="M165" s="100"/>
      <c r="T165" s="49"/>
      <c r="AT165" s="14" t="s">
        <v>126</v>
      </c>
      <c r="AU165" s="14" t="s">
        <v>178</v>
      </c>
    </row>
    <row r="166" spans="1:65" s="1" customFormat="1" ht="19.5">
      <c r="A166" s="116"/>
      <c r="B166" s="117"/>
      <c r="C166" s="116"/>
      <c r="D166" s="181" t="s">
        <v>128</v>
      </c>
      <c r="E166" s="116"/>
      <c r="F166" s="183" t="s">
        <v>190</v>
      </c>
      <c r="G166" s="116"/>
      <c r="H166" s="116"/>
      <c r="I166" s="116"/>
      <c r="J166" s="116"/>
      <c r="L166" s="28"/>
      <c r="M166" s="100"/>
      <c r="T166" s="49"/>
      <c r="AT166" s="14" t="s">
        <v>128</v>
      </c>
      <c r="AU166" s="14" t="s">
        <v>178</v>
      </c>
    </row>
    <row r="167" spans="1:65" s="1" customFormat="1" ht="16.5" customHeight="1">
      <c r="A167" s="116"/>
      <c r="B167" s="117"/>
      <c r="C167" s="175">
        <v>15</v>
      </c>
      <c r="D167" s="175" t="s">
        <v>119</v>
      </c>
      <c r="E167" s="176" t="s">
        <v>186</v>
      </c>
      <c r="F167" s="177" t="s">
        <v>192</v>
      </c>
      <c r="G167" s="178" t="s">
        <v>137</v>
      </c>
      <c r="H167" s="179">
        <v>2</v>
      </c>
      <c r="I167" s="188"/>
      <c r="J167" s="180">
        <f>ROUND(I167*H167,2)</f>
        <v>0</v>
      </c>
      <c r="K167" s="93"/>
      <c r="L167" s="28"/>
      <c r="M167" s="94" t="s">
        <v>1</v>
      </c>
      <c r="N167" s="95" t="s">
        <v>39</v>
      </c>
      <c r="P167" s="96">
        <f>O167*H167</f>
        <v>0</v>
      </c>
      <c r="Q167" s="96">
        <v>0</v>
      </c>
      <c r="R167" s="96">
        <f>Q167*H167</f>
        <v>0</v>
      </c>
      <c r="S167" s="96">
        <v>0</v>
      </c>
      <c r="T167" s="97">
        <f>S167*H167</f>
        <v>0</v>
      </c>
      <c r="AR167" s="98" t="s">
        <v>123</v>
      </c>
      <c r="AT167" s="98" t="s">
        <v>119</v>
      </c>
      <c r="AU167" s="98" t="s">
        <v>178</v>
      </c>
      <c r="AY167" s="14" t="s">
        <v>114</v>
      </c>
      <c r="BE167" s="99">
        <f>IF(N167="základní",J167,0)</f>
        <v>0</v>
      </c>
      <c r="BF167" s="99">
        <f>IF(N167="snížená",J167,0)</f>
        <v>0</v>
      </c>
      <c r="BG167" s="99">
        <f>IF(N167="zákl. přenesená",J167,0)</f>
        <v>0</v>
      </c>
      <c r="BH167" s="99">
        <f>IF(N167="sníž. přenesená",J167,0)</f>
        <v>0</v>
      </c>
      <c r="BI167" s="99">
        <f>IF(N167="nulová",J167,0)</f>
        <v>0</v>
      </c>
      <c r="BJ167" s="14" t="s">
        <v>79</v>
      </c>
      <c r="BK167" s="99">
        <f>ROUND(I167*H167,2)</f>
        <v>0</v>
      </c>
      <c r="BL167" s="14" t="s">
        <v>123</v>
      </c>
      <c r="BM167" s="98" t="s">
        <v>193</v>
      </c>
    </row>
    <row r="168" spans="1:65" s="1" customFormat="1">
      <c r="A168" s="116"/>
      <c r="B168" s="117"/>
      <c r="C168" s="116"/>
      <c r="D168" s="181" t="s">
        <v>126</v>
      </c>
      <c r="E168" s="116"/>
      <c r="F168" s="182" t="s">
        <v>194</v>
      </c>
      <c r="G168" s="116"/>
      <c r="H168" s="116"/>
      <c r="I168" s="116"/>
      <c r="J168" s="116"/>
      <c r="L168" s="28"/>
      <c r="M168" s="100"/>
      <c r="T168" s="49"/>
      <c r="AT168" s="14" t="s">
        <v>126</v>
      </c>
      <c r="AU168" s="14" t="s">
        <v>178</v>
      </c>
    </row>
    <row r="169" spans="1:65" s="1" customFormat="1" ht="29.25">
      <c r="A169" s="116"/>
      <c r="B169" s="117"/>
      <c r="C169" s="116"/>
      <c r="D169" s="181" t="s">
        <v>128</v>
      </c>
      <c r="E169" s="116"/>
      <c r="F169" s="183" t="s">
        <v>195</v>
      </c>
      <c r="G169" s="116"/>
      <c r="H169" s="116"/>
      <c r="I169" s="116"/>
      <c r="J169" s="116"/>
      <c r="L169" s="28"/>
      <c r="M169" s="100"/>
      <c r="T169" s="49"/>
      <c r="AT169" s="14" t="s">
        <v>128</v>
      </c>
      <c r="AU169" s="14" t="s">
        <v>178</v>
      </c>
    </row>
    <row r="170" spans="1:65" s="1" customFormat="1" ht="16.5" customHeight="1">
      <c r="A170" s="116"/>
      <c r="B170" s="117"/>
      <c r="C170" s="175">
        <v>16</v>
      </c>
      <c r="D170" s="175" t="s">
        <v>119</v>
      </c>
      <c r="E170" s="176" t="s">
        <v>191</v>
      </c>
      <c r="F170" s="177" t="s">
        <v>197</v>
      </c>
      <c r="G170" s="178" t="s">
        <v>137</v>
      </c>
      <c r="H170" s="179">
        <v>2</v>
      </c>
      <c r="I170" s="188"/>
      <c r="J170" s="180">
        <f>ROUND(I170*H170,2)</f>
        <v>0</v>
      </c>
      <c r="K170" s="93"/>
      <c r="L170" s="28"/>
      <c r="M170" s="94" t="s">
        <v>1</v>
      </c>
      <c r="N170" s="95" t="s">
        <v>39</v>
      </c>
      <c r="P170" s="96">
        <f>O170*H170</f>
        <v>0</v>
      </c>
      <c r="Q170" s="96">
        <v>0</v>
      </c>
      <c r="R170" s="96">
        <f>Q170*H170</f>
        <v>0</v>
      </c>
      <c r="S170" s="96">
        <v>0</v>
      </c>
      <c r="T170" s="97">
        <f>S170*H170</f>
        <v>0</v>
      </c>
      <c r="AR170" s="98" t="s">
        <v>123</v>
      </c>
      <c r="AT170" s="98" t="s">
        <v>119</v>
      </c>
      <c r="AU170" s="98" t="s">
        <v>178</v>
      </c>
      <c r="AY170" s="14" t="s">
        <v>114</v>
      </c>
      <c r="BE170" s="99">
        <f>IF(N170="základní",J170,0)</f>
        <v>0</v>
      </c>
      <c r="BF170" s="99">
        <f>IF(N170="snížená",J170,0)</f>
        <v>0</v>
      </c>
      <c r="BG170" s="99">
        <f>IF(N170="zákl. přenesená",J170,0)</f>
        <v>0</v>
      </c>
      <c r="BH170" s="99">
        <f>IF(N170="sníž. přenesená",J170,0)</f>
        <v>0</v>
      </c>
      <c r="BI170" s="99">
        <f>IF(N170="nulová",J170,0)</f>
        <v>0</v>
      </c>
      <c r="BJ170" s="14" t="s">
        <v>79</v>
      </c>
      <c r="BK170" s="99">
        <f>ROUND(I170*H170,2)</f>
        <v>0</v>
      </c>
      <c r="BL170" s="14" t="s">
        <v>123</v>
      </c>
      <c r="BM170" s="98" t="s">
        <v>198</v>
      </c>
    </row>
    <row r="171" spans="1:65" s="1" customFormat="1">
      <c r="A171" s="116"/>
      <c r="B171" s="117"/>
      <c r="C171" s="116"/>
      <c r="D171" s="181" t="s">
        <v>126</v>
      </c>
      <c r="E171" s="116"/>
      <c r="F171" s="182" t="s">
        <v>199</v>
      </c>
      <c r="G171" s="116"/>
      <c r="H171" s="116"/>
      <c r="I171" s="116"/>
      <c r="J171" s="116"/>
      <c r="L171" s="28"/>
      <c r="M171" s="100"/>
      <c r="T171" s="49"/>
      <c r="AT171" s="14" t="s">
        <v>126</v>
      </c>
      <c r="AU171" s="14" t="s">
        <v>178</v>
      </c>
    </row>
    <row r="172" spans="1:65" s="1" customFormat="1" ht="19.5">
      <c r="A172" s="116"/>
      <c r="B172" s="117"/>
      <c r="C172" s="116"/>
      <c r="D172" s="181" t="s">
        <v>128</v>
      </c>
      <c r="E172" s="116"/>
      <c r="F172" s="183" t="s">
        <v>200</v>
      </c>
      <c r="G172" s="116"/>
      <c r="H172" s="116"/>
      <c r="I172" s="116"/>
      <c r="J172" s="116"/>
      <c r="L172" s="28"/>
      <c r="M172" s="100"/>
      <c r="T172" s="49"/>
      <c r="AT172" s="14" t="s">
        <v>128</v>
      </c>
      <c r="AU172" s="14" t="s">
        <v>178</v>
      </c>
    </row>
    <row r="173" spans="1:65" s="1" customFormat="1" ht="24.2" customHeight="1">
      <c r="A173" s="116"/>
      <c r="B173" s="117"/>
      <c r="C173" s="175">
        <v>17</v>
      </c>
      <c r="D173" s="175" t="s">
        <v>119</v>
      </c>
      <c r="E173" s="176" t="s">
        <v>196</v>
      </c>
      <c r="F173" s="177" t="s">
        <v>202</v>
      </c>
      <c r="G173" s="178" t="s">
        <v>137</v>
      </c>
      <c r="H173" s="179">
        <v>3</v>
      </c>
      <c r="I173" s="188"/>
      <c r="J173" s="180">
        <f>ROUND(I173*H173,2)</f>
        <v>0</v>
      </c>
      <c r="K173" s="93"/>
      <c r="L173" s="28"/>
      <c r="M173" s="94" t="s">
        <v>1</v>
      </c>
      <c r="N173" s="95" t="s">
        <v>39</v>
      </c>
      <c r="P173" s="96">
        <f>O173*H173</f>
        <v>0</v>
      </c>
      <c r="Q173" s="96">
        <v>0</v>
      </c>
      <c r="R173" s="96">
        <f>Q173*H173</f>
        <v>0</v>
      </c>
      <c r="S173" s="96">
        <v>0</v>
      </c>
      <c r="T173" s="97">
        <f>S173*H173</f>
        <v>0</v>
      </c>
      <c r="AR173" s="98" t="s">
        <v>123</v>
      </c>
      <c r="AT173" s="98" t="s">
        <v>119</v>
      </c>
      <c r="AU173" s="98" t="s">
        <v>178</v>
      </c>
      <c r="AY173" s="14" t="s">
        <v>114</v>
      </c>
      <c r="BE173" s="99">
        <f>IF(N173="základní",J173,0)</f>
        <v>0</v>
      </c>
      <c r="BF173" s="99">
        <f>IF(N173="snížená",J173,0)</f>
        <v>0</v>
      </c>
      <c r="BG173" s="99">
        <f>IF(N173="zákl. přenesená",J173,0)</f>
        <v>0</v>
      </c>
      <c r="BH173" s="99">
        <f>IF(N173="sníž. přenesená",J173,0)</f>
        <v>0</v>
      </c>
      <c r="BI173" s="99">
        <f>IF(N173="nulová",J173,0)</f>
        <v>0</v>
      </c>
      <c r="BJ173" s="14" t="s">
        <v>79</v>
      </c>
      <c r="BK173" s="99">
        <f>ROUND(I173*H173,2)</f>
        <v>0</v>
      </c>
      <c r="BL173" s="14" t="s">
        <v>123</v>
      </c>
      <c r="BM173" s="98" t="s">
        <v>203</v>
      </c>
    </row>
    <row r="174" spans="1:65" s="1" customFormat="1">
      <c r="A174" s="116"/>
      <c r="B174" s="117"/>
      <c r="C174" s="116"/>
      <c r="D174" s="181" t="s">
        <v>126</v>
      </c>
      <c r="E174" s="116"/>
      <c r="F174" s="182" t="s">
        <v>204</v>
      </c>
      <c r="G174" s="116"/>
      <c r="H174" s="116"/>
      <c r="I174" s="116"/>
      <c r="J174" s="116"/>
      <c r="L174" s="28"/>
      <c r="M174" s="100"/>
      <c r="T174" s="49"/>
      <c r="AT174" s="14" t="s">
        <v>126</v>
      </c>
      <c r="AU174" s="14" t="s">
        <v>178</v>
      </c>
    </row>
    <row r="175" spans="1:65" s="1" customFormat="1" ht="19.5">
      <c r="A175" s="116"/>
      <c r="B175" s="117"/>
      <c r="C175" s="116"/>
      <c r="D175" s="181" t="s">
        <v>128</v>
      </c>
      <c r="E175" s="116"/>
      <c r="F175" s="183" t="s">
        <v>205</v>
      </c>
      <c r="G175" s="116"/>
      <c r="H175" s="116"/>
      <c r="I175" s="116"/>
      <c r="J175" s="116"/>
      <c r="L175" s="28"/>
      <c r="M175" s="100"/>
      <c r="T175" s="49"/>
      <c r="AT175" s="14" t="s">
        <v>128</v>
      </c>
      <c r="AU175" s="14" t="s">
        <v>178</v>
      </c>
    </row>
    <row r="176" spans="1:65" s="1" customFormat="1" ht="24.2" customHeight="1">
      <c r="A176" s="116"/>
      <c r="B176" s="117"/>
      <c r="C176" s="175">
        <v>18</v>
      </c>
      <c r="D176" s="175" t="s">
        <v>119</v>
      </c>
      <c r="E176" s="176" t="s">
        <v>201</v>
      </c>
      <c r="F176" s="177" t="s">
        <v>207</v>
      </c>
      <c r="G176" s="178" t="s">
        <v>167</v>
      </c>
      <c r="H176" s="179">
        <v>2</v>
      </c>
      <c r="I176" s="188"/>
      <c r="J176" s="180">
        <f>ROUND(I176*H176,2)</f>
        <v>0</v>
      </c>
      <c r="K176" s="93"/>
      <c r="L176" s="28"/>
      <c r="M176" s="94" t="s">
        <v>1</v>
      </c>
      <c r="N176" s="95" t="s">
        <v>39</v>
      </c>
      <c r="P176" s="96">
        <f>O176*H176</f>
        <v>0</v>
      </c>
      <c r="Q176" s="96">
        <v>0</v>
      </c>
      <c r="R176" s="96">
        <f>Q176*H176</f>
        <v>0</v>
      </c>
      <c r="S176" s="96">
        <v>0</v>
      </c>
      <c r="T176" s="97">
        <f>S176*H176</f>
        <v>0</v>
      </c>
      <c r="AR176" s="98" t="s">
        <v>123</v>
      </c>
      <c r="AT176" s="98" t="s">
        <v>119</v>
      </c>
      <c r="AU176" s="98" t="s">
        <v>178</v>
      </c>
      <c r="AY176" s="14" t="s">
        <v>114</v>
      </c>
      <c r="BE176" s="99">
        <f>IF(N176="základní",J176,0)</f>
        <v>0</v>
      </c>
      <c r="BF176" s="99">
        <f>IF(N176="snížená",J176,0)</f>
        <v>0</v>
      </c>
      <c r="BG176" s="99">
        <f>IF(N176="zákl. přenesená",J176,0)</f>
        <v>0</v>
      </c>
      <c r="BH176" s="99">
        <f>IF(N176="sníž. přenesená",J176,0)</f>
        <v>0</v>
      </c>
      <c r="BI176" s="99">
        <f>IF(N176="nulová",J176,0)</f>
        <v>0</v>
      </c>
      <c r="BJ176" s="14" t="s">
        <v>79</v>
      </c>
      <c r="BK176" s="99">
        <f>ROUND(I176*H176,2)</f>
        <v>0</v>
      </c>
      <c r="BL176" s="14" t="s">
        <v>123</v>
      </c>
      <c r="BM176" s="98" t="s">
        <v>208</v>
      </c>
    </row>
    <row r="177" spans="1:65" s="1" customFormat="1" ht="19.5">
      <c r="A177" s="116"/>
      <c r="B177" s="117"/>
      <c r="C177" s="116"/>
      <c r="D177" s="181" t="s">
        <v>126</v>
      </c>
      <c r="E177" s="116"/>
      <c r="F177" s="182" t="s">
        <v>209</v>
      </c>
      <c r="G177" s="116"/>
      <c r="H177" s="116"/>
      <c r="I177" s="116"/>
      <c r="J177" s="116"/>
      <c r="L177" s="28"/>
      <c r="M177" s="100"/>
      <c r="T177" s="49"/>
      <c r="AT177" s="14" t="s">
        <v>126</v>
      </c>
      <c r="AU177" s="14" t="s">
        <v>178</v>
      </c>
    </row>
    <row r="178" spans="1:65" s="1" customFormat="1" ht="19.5">
      <c r="A178" s="116"/>
      <c r="B178" s="117"/>
      <c r="C178" s="116"/>
      <c r="D178" s="181" t="s">
        <v>128</v>
      </c>
      <c r="E178" s="116"/>
      <c r="F178" s="183" t="s">
        <v>210</v>
      </c>
      <c r="G178" s="116"/>
      <c r="H178" s="116"/>
      <c r="I178" s="116"/>
      <c r="J178" s="116"/>
      <c r="L178" s="28"/>
      <c r="M178" s="100"/>
      <c r="T178" s="49"/>
      <c r="AT178" s="14" t="s">
        <v>128</v>
      </c>
      <c r="AU178" s="14" t="s">
        <v>178</v>
      </c>
    </row>
    <row r="179" spans="1:65" s="1" customFormat="1" ht="24.2" customHeight="1">
      <c r="A179" s="116"/>
      <c r="B179" s="117"/>
      <c r="C179" s="175">
        <v>19</v>
      </c>
      <c r="D179" s="175" t="s">
        <v>119</v>
      </c>
      <c r="E179" s="176" t="s">
        <v>206</v>
      </c>
      <c r="F179" s="177" t="s">
        <v>213</v>
      </c>
      <c r="G179" s="178" t="s">
        <v>137</v>
      </c>
      <c r="H179" s="179">
        <v>2</v>
      </c>
      <c r="I179" s="188"/>
      <c r="J179" s="180">
        <f>ROUND(I179*H179,2)</f>
        <v>0</v>
      </c>
      <c r="K179" s="93"/>
      <c r="L179" s="28"/>
      <c r="M179" s="94" t="s">
        <v>1</v>
      </c>
      <c r="N179" s="95" t="s">
        <v>39</v>
      </c>
      <c r="P179" s="96">
        <f>O179*H179</f>
        <v>0</v>
      </c>
      <c r="Q179" s="96">
        <v>0</v>
      </c>
      <c r="R179" s="96">
        <f>Q179*H179</f>
        <v>0</v>
      </c>
      <c r="S179" s="96">
        <v>0</v>
      </c>
      <c r="T179" s="97">
        <f>S179*H179</f>
        <v>0</v>
      </c>
      <c r="AR179" s="98" t="s">
        <v>123</v>
      </c>
      <c r="AT179" s="98" t="s">
        <v>119</v>
      </c>
      <c r="AU179" s="98" t="s">
        <v>178</v>
      </c>
      <c r="AY179" s="14" t="s">
        <v>114</v>
      </c>
      <c r="BE179" s="99">
        <f>IF(N179="základní",J179,0)</f>
        <v>0</v>
      </c>
      <c r="BF179" s="99">
        <f>IF(N179="snížená",J179,0)</f>
        <v>0</v>
      </c>
      <c r="BG179" s="99">
        <f>IF(N179="zákl. přenesená",J179,0)</f>
        <v>0</v>
      </c>
      <c r="BH179" s="99">
        <f>IF(N179="sníž. přenesená",J179,0)</f>
        <v>0</v>
      </c>
      <c r="BI179" s="99">
        <f>IF(N179="nulová",J179,0)</f>
        <v>0</v>
      </c>
      <c r="BJ179" s="14" t="s">
        <v>79</v>
      </c>
      <c r="BK179" s="99">
        <f>ROUND(I179*H179,2)</f>
        <v>0</v>
      </c>
      <c r="BL179" s="14" t="s">
        <v>123</v>
      </c>
      <c r="BM179" s="98" t="s">
        <v>214</v>
      </c>
    </row>
    <row r="180" spans="1:65" s="1" customFormat="1">
      <c r="A180" s="116"/>
      <c r="B180" s="117"/>
      <c r="C180" s="116"/>
      <c r="D180" s="181" t="s">
        <v>126</v>
      </c>
      <c r="E180" s="116"/>
      <c r="F180" s="182" t="s">
        <v>215</v>
      </c>
      <c r="G180" s="116"/>
      <c r="H180" s="116"/>
      <c r="I180" s="116"/>
      <c r="J180" s="116"/>
      <c r="L180" s="28"/>
      <c r="M180" s="100"/>
      <c r="T180" s="49"/>
      <c r="AT180" s="14" t="s">
        <v>126</v>
      </c>
      <c r="AU180" s="14" t="s">
        <v>178</v>
      </c>
    </row>
    <row r="181" spans="1:65" s="1" customFormat="1" ht="19.5">
      <c r="A181" s="116"/>
      <c r="B181" s="117"/>
      <c r="C181" s="116"/>
      <c r="D181" s="181" t="s">
        <v>128</v>
      </c>
      <c r="E181" s="116"/>
      <c r="F181" s="183" t="s">
        <v>216</v>
      </c>
      <c r="G181" s="116"/>
      <c r="H181" s="116"/>
      <c r="I181" s="116"/>
      <c r="J181" s="116"/>
      <c r="L181" s="28"/>
      <c r="M181" s="100"/>
      <c r="T181" s="49"/>
      <c r="AT181" s="14" t="s">
        <v>128</v>
      </c>
      <c r="AU181" s="14" t="s">
        <v>178</v>
      </c>
    </row>
    <row r="182" spans="1:65" s="1" customFormat="1" ht="24.2" customHeight="1">
      <c r="A182" s="116"/>
      <c r="B182" s="117"/>
      <c r="C182" s="175">
        <v>20</v>
      </c>
      <c r="D182" s="175" t="s">
        <v>119</v>
      </c>
      <c r="E182" s="176" t="s">
        <v>212</v>
      </c>
      <c r="F182" s="177" t="s">
        <v>218</v>
      </c>
      <c r="G182" s="178" t="s">
        <v>122</v>
      </c>
      <c r="H182" s="179">
        <v>4</v>
      </c>
      <c r="I182" s="188"/>
      <c r="J182" s="180">
        <f>ROUND(I182*H182,2)</f>
        <v>0</v>
      </c>
      <c r="K182" s="93"/>
      <c r="L182" s="28"/>
      <c r="M182" s="94" t="s">
        <v>1</v>
      </c>
      <c r="N182" s="95" t="s">
        <v>39</v>
      </c>
      <c r="P182" s="96">
        <f>O182*H182</f>
        <v>0</v>
      </c>
      <c r="Q182" s="96">
        <v>0</v>
      </c>
      <c r="R182" s="96">
        <f>Q182*H182</f>
        <v>0</v>
      </c>
      <c r="S182" s="96">
        <v>0</v>
      </c>
      <c r="T182" s="97">
        <f>S182*H182</f>
        <v>0</v>
      </c>
      <c r="AR182" s="98" t="s">
        <v>123</v>
      </c>
      <c r="AT182" s="98" t="s">
        <v>119</v>
      </c>
      <c r="AU182" s="98" t="s">
        <v>178</v>
      </c>
      <c r="AY182" s="14" t="s">
        <v>114</v>
      </c>
      <c r="BE182" s="99">
        <f>IF(N182="základní",J182,0)</f>
        <v>0</v>
      </c>
      <c r="BF182" s="99">
        <f>IF(N182="snížená",J182,0)</f>
        <v>0</v>
      </c>
      <c r="BG182" s="99">
        <f>IF(N182="zákl. přenesená",J182,0)</f>
        <v>0</v>
      </c>
      <c r="BH182" s="99">
        <f>IF(N182="sníž. přenesená",J182,0)</f>
        <v>0</v>
      </c>
      <c r="BI182" s="99">
        <f>IF(N182="nulová",J182,0)</f>
        <v>0</v>
      </c>
      <c r="BJ182" s="14" t="s">
        <v>79</v>
      </c>
      <c r="BK182" s="99">
        <f>ROUND(I182*H182,2)</f>
        <v>0</v>
      </c>
      <c r="BL182" s="14" t="s">
        <v>123</v>
      </c>
      <c r="BM182" s="98" t="s">
        <v>219</v>
      </c>
    </row>
    <row r="183" spans="1:65" s="1" customFormat="1">
      <c r="A183" s="116"/>
      <c r="B183" s="117"/>
      <c r="C183" s="116"/>
      <c r="D183" s="181" t="s">
        <v>126</v>
      </c>
      <c r="E183" s="116"/>
      <c r="F183" s="182" t="s">
        <v>218</v>
      </c>
      <c r="G183" s="116"/>
      <c r="H183" s="116"/>
      <c r="I183" s="116"/>
      <c r="J183" s="116"/>
      <c r="L183" s="28"/>
      <c r="M183" s="100"/>
      <c r="T183" s="49"/>
      <c r="AT183" s="14" t="s">
        <v>126</v>
      </c>
      <c r="AU183" s="14" t="s">
        <v>178</v>
      </c>
    </row>
    <row r="184" spans="1:65" s="1" customFormat="1" ht="16.5" customHeight="1">
      <c r="A184" s="116"/>
      <c r="B184" s="117"/>
      <c r="C184" s="175">
        <v>21</v>
      </c>
      <c r="D184" s="175" t="s">
        <v>119</v>
      </c>
      <c r="E184" s="176" t="s">
        <v>217</v>
      </c>
      <c r="F184" s="177" t="s">
        <v>221</v>
      </c>
      <c r="G184" s="178" t="s">
        <v>122</v>
      </c>
      <c r="H184" s="179">
        <v>5</v>
      </c>
      <c r="I184" s="188"/>
      <c r="J184" s="180">
        <f>ROUND(I184*H184,2)</f>
        <v>0</v>
      </c>
      <c r="K184" s="93"/>
      <c r="L184" s="28"/>
      <c r="M184" s="94" t="s">
        <v>1</v>
      </c>
      <c r="N184" s="95" t="s">
        <v>39</v>
      </c>
      <c r="P184" s="96">
        <f>O184*H184</f>
        <v>0</v>
      </c>
      <c r="Q184" s="96">
        <v>0</v>
      </c>
      <c r="R184" s="96">
        <f>Q184*H184</f>
        <v>0</v>
      </c>
      <c r="S184" s="96">
        <v>0</v>
      </c>
      <c r="T184" s="97">
        <f>S184*H184</f>
        <v>0</v>
      </c>
      <c r="AR184" s="98" t="s">
        <v>123</v>
      </c>
      <c r="AT184" s="98" t="s">
        <v>119</v>
      </c>
      <c r="AU184" s="98" t="s">
        <v>178</v>
      </c>
      <c r="AY184" s="14" t="s">
        <v>114</v>
      </c>
      <c r="BE184" s="99">
        <f>IF(N184="základní",J184,0)</f>
        <v>0</v>
      </c>
      <c r="BF184" s="99">
        <f>IF(N184="snížená",J184,0)</f>
        <v>0</v>
      </c>
      <c r="BG184" s="99">
        <f>IF(N184="zákl. přenesená",J184,0)</f>
        <v>0</v>
      </c>
      <c r="BH184" s="99">
        <f>IF(N184="sníž. přenesená",J184,0)</f>
        <v>0</v>
      </c>
      <c r="BI184" s="99">
        <f>IF(N184="nulová",J184,0)</f>
        <v>0</v>
      </c>
      <c r="BJ184" s="14" t="s">
        <v>79</v>
      </c>
      <c r="BK184" s="99">
        <f>ROUND(I184*H184,2)</f>
        <v>0</v>
      </c>
      <c r="BL184" s="14" t="s">
        <v>123</v>
      </c>
      <c r="BM184" s="98" t="s">
        <v>222</v>
      </c>
    </row>
    <row r="185" spans="1:65" s="1" customFormat="1">
      <c r="A185" s="116"/>
      <c r="B185" s="117"/>
      <c r="C185" s="116"/>
      <c r="D185" s="181" t="s">
        <v>126</v>
      </c>
      <c r="E185" s="116"/>
      <c r="F185" s="182" t="s">
        <v>223</v>
      </c>
      <c r="G185" s="116"/>
      <c r="H185" s="116"/>
      <c r="I185" s="116"/>
      <c r="J185" s="116"/>
      <c r="L185" s="28"/>
      <c r="M185" s="100"/>
      <c r="T185" s="49"/>
      <c r="AT185" s="14" t="s">
        <v>126</v>
      </c>
      <c r="AU185" s="14" t="s">
        <v>178</v>
      </c>
    </row>
    <row r="186" spans="1:65" s="1" customFormat="1" ht="19.5">
      <c r="A186" s="116"/>
      <c r="B186" s="117"/>
      <c r="C186" s="116"/>
      <c r="D186" s="181" t="s">
        <v>128</v>
      </c>
      <c r="E186" s="116"/>
      <c r="F186" s="183" t="s">
        <v>224</v>
      </c>
      <c r="G186" s="116"/>
      <c r="H186" s="116"/>
      <c r="I186" s="116"/>
      <c r="J186" s="116"/>
      <c r="L186" s="28"/>
      <c r="M186" s="100"/>
      <c r="T186" s="49"/>
      <c r="AT186" s="14" t="s">
        <v>128</v>
      </c>
      <c r="AU186" s="14" t="s">
        <v>178</v>
      </c>
    </row>
    <row r="187" spans="1:65" s="1" customFormat="1" ht="21.75" customHeight="1">
      <c r="A187" s="116"/>
      <c r="B187" s="117"/>
      <c r="C187" s="175">
        <v>22</v>
      </c>
      <c r="D187" s="175" t="s">
        <v>119</v>
      </c>
      <c r="E187" s="176" t="s">
        <v>220</v>
      </c>
      <c r="F187" s="177" t="s">
        <v>226</v>
      </c>
      <c r="G187" s="178" t="s">
        <v>122</v>
      </c>
      <c r="H187" s="179">
        <v>2</v>
      </c>
      <c r="I187" s="188"/>
      <c r="J187" s="180">
        <f>ROUND(I187*H187,2)</f>
        <v>0</v>
      </c>
      <c r="K187" s="93"/>
      <c r="L187" s="28"/>
      <c r="M187" s="94" t="s">
        <v>1</v>
      </c>
      <c r="N187" s="95" t="s">
        <v>39</v>
      </c>
      <c r="P187" s="96">
        <f>O187*H187</f>
        <v>0</v>
      </c>
      <c r="Q187" s="96">
        <v>0</v>
      </c>
      <c r="R187" s="96">
        <f>Q187*H187</f>
        <v>0</v>
      </c>
      <c r="S187" s="96">
        <v>0</v>
      </c>
      <c r="T187" s="97">
        <f>S187*H187</f>
        <v>0</v>
      </c>
      <c r="AR187" s="98" t="s">
        <v>123</v>
      </c>
      <c r="AT187" s="98" t="s">
        <v>119</v>
      </c>
      <c r="AU187" s="98" t="s">
        <v>178</v>
      </c>
      <c r="AY187" s="14" t="s">
        <v>114</v>
      </c>
      <c r="BE187" s="99">
        <f>IF(N187="základní",J187,0)</f>
        <v>0</v>
      </c>
      <c r="BF187" s="99">
        <f>IF(N187="snížená",J187,0)</f>
        <v>0</v>
      </c>
      <c r="BG187" s="99">
        <f>IF(N187="zákl. přenesená",J187,0)</f>
        <v>0</v>
      </c>
      <c r="BH187" s="99">
        <f>IF(N187="sníž. přenesená",J187,0)</f>
        <v>0</v>
      </c>
      <c r="BI187" s="99">
        <f>IF(N187="nulová",J187,0)</f>
        <v>0</v>
      </c>
      <c r="BJ187" s="14" t="s">
        <v>79</v>
      </c>
      <c r="BK187" s="99">
        <f>ROUND(I187*H187,2)</f>
        <v>0</v>
      </c>
      <c r="BL187" s="14" t="s">
        <v>123</v>
      </c>
      <c r="BM187" s="98" t="s">
        <v>227</v>
      </c>
    </row>
    <row r="188" spans="1:65" s="1" customFormat="1">
      <c r="A188" s="116"/>
      <c r="B188" s="117"/>
      <c r="C188" s="116"/>
      <c r="D188" s="181" t="s">
        <v>126</v>
      </c>
      <c r="E188" s="116"/>
      <c r="F188" s="182" t="s">
        <v>226</v>
      </c>
      <c r="G188" s="116"/>
      <c r="H188" s="116"/>
      <c r="I188" s="116"/>
      <c r="J188" s="116"/>
      <c r="L188" s="28"/>
      <c r="M188" s="100"/>
      <c r="T188" s="49"/>
      <c r="AT188" s="14" t="s">
        <v>126</v>
      </c>
      <c r="AU188" s="14" t="s">
        <v>178</v>
      </c>
    </row>
    <row r="189" spans="1:65" s="1" customFormat="1" ht="19.5">
      <c r="A189" s="116"/>
      <c r="B189" s="117"/>
      <c r="C189" s="116"/>
      <c r="D189" s="181" t="s">
        <v>128</v>
      </c>
      <c r="E189" s="116"/>
      <c r="F189" s="183" t="s">
        <v>228</v>
      </c>
      <c r="G189" s="116"/>
      <c r="H189" s="116"/>
      <c r="I189" s="116"/>
      <c r="J189" s="116"/>
      <c r="L189" s="28"/>
      <c r="M189" s="100"/>
      <c r="T189" s="49"/>
      <c r="AT189" s="14" t="s">
        <v>128</v>
      </c>
      <c r="AU189" s="14" t="s">
        <v>178</v>
      </c>
    </row>
    <row r="190" spans="1:65" s="1" customFormat="1" ht="24.2" customHeight="1">
      <c r="A190" s="116"/>
      <c r="B190" s="117"/>
      <c r="C190" s="175">
        <v>23</v>
      </c>
      <c r="D190" s="175" t="s">
        <v>119</v>
      </c>
      <c r="E190" s="176" t="s">
        <v>225</v>
      </c>
      <c r="F190" s="177" t="s">
        <v>231</v>
      </c>
      <c r="G190" s="178" t="s">
        <v>137</v>
      </c>
      <c r="H190" s="179">
        <v>10</v>
      </c>
      <c r="I190" s="188"/>
      <c r="J190" s="180">
        <f>ROUND(I190*H190,2)</f>
        <v>0</v>
      </c>
      <c r="K190" s="93"/>
      <c r="L190" s="28"/>
      <c r="M190" s="94" t="s">
        <v>1</v>
      </c>
      <c r="N190" s="95" t="s">
        <v>39</v>
      </c>
      <c r="P190" s="96">
        <f>O190*H190</f>
        <v>0</v>
      </c>
      <c r="Q190" s="96">
        <v>0</v>
      </c>
      <c r="R190" s="96">
        <f>Q190*H190</f>
        <v>0</v>
      </c>
      <c r="S190" s="96">
        <v>0</v>
      </c>
      <c r="T190" s="97">
        <f>S190*H190</f>
        <v>0</v>
      </c>
      <c r="AR190" s="98" t="s">
        <v>123</v>
      </c>
      <c r="AT190" s="98" t="s">
        <v>119</v>
      </c>
      <c r="AU190" s="98" t="s">
        <v>178</v>
      </c>
      <c r="AY190" s="14" t="s">
        <v>114</v>
      </c>
      <c r="BE190" s="99">
        <f>IF(N190="základní",J190,0)</f>
        <v>0</v>
      </c>
      <c r="BF190" s="99">
        <f>IF(N190="snížená",J190,0)</f>
        <v>0</v>
      </c>
      <c r="BG190" s="99">
        <f>IF(N190="zákl. přenesená",J190,0)</f>
        <v>0</v>
      </c>
      <c r="BH190" s="99">
        <f>IF(N190="sníž. přenesená",J190,0)</f>
        <v>0</v>
      </c>
      <c r="BI190" s="99">
        <f>IF(N190="nulová",J190,0)</f>
        <v>0</v>
      </c>
      <c r="BJ190" s="14" t="s">
        <v>79</v>
      </c>
      <c r="BK190" s="99">
        <f>ROUND(I190*H190,2)</f>
        <v>0</v>
      </c>
      <c r="BL190" s="14" t="s">
        <v>123</v>
      </c>
      <c r="BM190" s="98" t="s">
        <v>232</v>
      </c>
    </row>
    <row r="191" spans="1:65" s="1" customFormat="1" ht="19.5">
      <c r="A191" s="116"/>
      <c r="B191" s="117"/>
      <c r="C191" s="116"/>
      <c r="D191" s="181" t="s">
        <v>126</v>
      </c>
      <c r="E191" s="116"/>
      <c r="F191" s="182" t="s">
        <v>233</v>
      </c>
      <c r="G191" s="116"/>
      <c r="H191" s="116"/>
      <c r="I191" s="116"/>
      <c r="J191" s="116"/>
      <c r="L191" s="28"/>
      <c r="M191" s="100"/>
      <c r="T191" s="49"/>
      <c r="AT191" s="14" t="s">
        <v>126</v>
      </c>
      <c r="AU191" s="14" t="s">
        <v>178</v>
      </c>
    </row>
    <row r="192" spans="1:65" s="1" customFormat="1" ht="39">
      <c r="A192" s="116"/>
      <c r="B192" s="117"/>
      <c r="C192" s="116"/>
      <c r="D192" s="181" t="s">
        <v>128</v>
      </c>
      <c r="E192" s="116"/>
      <c r="F192" s="183" t="s">
        <v>234</v>
      </c>
      <c r="G192" s="116"/>
      <c r="H192" s="116"/>
      <c r="I192" s="116"/>
      <c r="J192" s="116"/>
      <c r="L192" s="28"/>
      <c r="M192" s="100"/>
      <c r="T192" s="49"/>
      <c r="AT192" s="14" t="s">
        <v>128</v>
      </c>
      <c r="AU192" s="14" t="s">
        <v>178</v>
      </c>
    </row>
    <row r="193" spans="1:65" s="1" customFormat="1" ht="16.5" customHeight="1">
      <c r="A193" s="116"/>
      <c r="B193" s="117"/>
      <c r="C193" s="175">
        <v>24</v>
      </c>
      <c r="D193" s="175" t="s">
        <v>119</v>
      </c>
      <c r="E193" s="176" t="s">
        <v>230</v>
      </c>
      <c r="F193" s="177" t="s">
        <v>236</v>
      </c>
      <c r="G193" s="178" t="s">
        <v>122</v>
      </c>
      <c r="H193" s="179">
        <v>3</v>
      </c>
      <c r="I193" s="188"/>
      <c r="J193" s="180">
        <f>ROUND(I193*H193,2)</f>
        <v>0</v>
      </c>
      <c r="K193" s="93"/>
      <c r="L193" s="28"/>
      <c r="M193" s="94" t="s">
        <v>1</v>
      </c>
      <c r="N193" s="95" t="s">
        <v>39</v>
      </c>
      <c r="P193" s="96">
        <f>O193*H193</f>
        <v>0</v>
      </c>
      <c r="Q193" s="96">
        <v>0</v>
      </c>
      <c r="R193" s="96">
        <f>Q193*H193</f>
        <v>0</v>
      </c>
      <c r="S193" s="96">
        <v>0</v>
      </c>
      <c r="T193" s="97">
        <f>S193*H193</f>
        <v>0</v>
      </c>
      <c r="AR193" s="98" t="s">
        <v>123</v>
      </c>
      <c r="AT193" s="98" t="s">
        <v>119</v>
      </c>
      <c r="AU193" s="98" t="s">
        <v>178</v>
      </c>
      <c r="AY193" s="14" t="s">
        <v>114</v>
      </c>
      <c r="BE193" s="99">
        <f>IF(N193="základní",J193,0)</f>
        <v>0</v>
      </c>
      <c r="BF193" s="99">
        <f>IF(N193="snížená",J193,0)</f>
        <v>0</v>
      </c>
      <c r="BG193" s="99">
        <f>IF(N193="zákl. přenesená",J193,0)</f>
        <v>0</v>
      </c>
      <c r="BH193" s="99">
        <f>IF(N193="sníž. přenesená",J193,0)</f>
        <v>0</v>
      </c>
      <c r="BI193" s="99">
        <f>IF(N193="nulová",J193,0)</f>
        <v>0</v>
      </c>
      <c r="BJ193" s="14" t="s">
        <v>79</v>
      </c>
      <c r="BK193" s="99">
        <f>ROUND(I193*H193,2)</f>
        <v>0</v>
      </c>
      <c r="BL193" s="14" t="s">
        <v>123</v>
      </c>
      <c r="BM193" s="98" t="s">
        <v>237</v>
      </c>
    </row>
    <row r="194" spans="1:65" s="1" customFormat="1">
      <c r="A194" s="116"/>
      <c r="B194" s="117"/>
      <c r="C194" s="116"/>
      <c r="D194" s="181" t="s">
        <v>126</v>
      </c>
      <c r="E194" s="116"/>
      <c r="F194" s="182" t="s">
        <v>236</v>
      </c>
      <c r="G194" s="116"/>
      <c r="H194" s="116"/>
      <c r="I194" s="116"/>
      <c r="J194" s="116"/>
      <c r="L194" s="28"/>
      <c r="M194" s="100"/>
      <c r="T194" s="49"/>
      <c r="AT194" s="14" t="s">
        <v>126</v>
      </c>
      <c r="AU194" s="14" t="s">
        <v>178</v>
      </c>
    </row>
    <row r="195" spans="1:65" s="1" customFormat="1" ht="16.5" customHeight="1">
      <c r="A195" s="116"/>
      <c r="B195" s="117"/>
      <c r="C195" s="175">
        <v>25</v>
      </c>
      <c r="D195" s="175" t="s">
        <v>119</v>
      </c>
      <c r="E195" s="176" t="s">
        <v>235</v>
      </c>
      <c r="F195" s="177" t="s">
        <v>239</v>
      </c>
      <c r="G195" s="178" t="s">
        <v>122</v>
      </c>
      <c r="H195" s="179">
        <v>3</v>
      </c>
      <c r="I195" s="188"/>
      <c r="J195" s="180">
        <f>ROUND(I195*H195,2)</f>
        <v>0</v>
      </c>
      <c r="K195" s="93"/>
      <c r="L195" s="28"/>
      <c r="M195" s="94" t="s">
        <v>1</v>
      </c>
      <c r="N195" s="95" t="s">
        <v>39</v>
      </c>
      <c r="P195" s="96">
        <f>O195*H195</f>
        <v>0</v>
      </c>
      <c r="Q195" s="96">
        <v>0</v>
      </c>
      <c r="R195" s="96">
        <f>Q195*H195</f>
        <v>0</v>
      </c>
      <c r="S195" s="96">
        <v>0</v>
      </c>
      <c r="T195" s="97">
        <f>S195*H195</f>
        <v>0</v>
      </c>
      <c r="AR195" s="98" t="s">
        <v>123</v>
      </c>
      <c r="AT195" s="98" t="s">
        <v>119</v>
      </c>
      <c r="AU195" s="98" t="s">
        <v>178</v>
      </c>
      <c r="AY195" s="14" t="s">
        <v>114</v>
      </c>
      <c r="BE195" s="99">
        <f>IF(N195="základní",J195,0)</f>
        <v>0</v>
      </c>
      <c r="BF195" s="99">
        <f>IF(N195="snížená",J195,0)</f>
        <v>0</v>
      </c>
      <c r="BG195" s="99">
        <f>IF(N195="zákl. přenesená",J195,0)</f>
        <v>0</v>
      </c>
      <c r="BH195" s="99">
        <f>IF(N195="sníž. přenesená",J195,0)</f>
        <v>0</v>
      </c>
      <c r="BI195" s="99">
        <f>IF(N195="nulová",J195,0)</f>
        <v>0</v>
      </c>
      <c r="BJ195" s="14" t="s">
        <v>79</v>
      </c>
      <c r="BK195" s="99">
        <f>ROUND(I195*H195,2)</f>
        <v>0</v>
      </c>
      <c r="BL195" s="14" t="s">
        <v>123</v>
      </c>
      <c r="BM195" s="98" t="s">
        <v>240</v>
      </c>
    </row>
    <row r="196" spans="1:65" s="1" customFormat="1">
      <c r="A196" s="116"/>
      <c r="B196" s="117"/>
      <c r="C196" s="116"/>
      <c r="D196" s="181" t="s">
        <v>126</v>
      </c>
      <c r="E196" s="116"/>
      <c r="F196" s="182" t="s">
        <v>239</v>
      </c>
      <c r="G196" s="116"/>
      <c r="H196" s="116"/>
      <c r="I196" s="116"/>
      <c r="J196" s="116"/>
      <c r="L196" s="28"/>
      <c r="M196" s="100"/>
      <c r="T196" s="49"/>
      <c r="AT196" s="14" t="s">
        <v>126</v>
      </c>
      <c r="AU196" s="14" t="s">
        <v>178</v>
      </c>
    </row>
    <row r="197" spans="1:65" s="1" customFormat="1" ht="16.5" customHeight="1">
      <c r="A197" s="116"/>
      <c r="B197" s="117"/>
      <c r="C197" s="175">
        <v>26</v>
      </c>
      <c r="D197" s="175" t="s">
        <v>119</v>
      </c>
      <c r="E197" s="176" t="s">
        <v>238</v>
      </c>
      <c r="F197" s="177" t="s">
        <v>242</v>
      </c>
      <c r="G197" s="178" t="s">
        <v>122</v>
      </c>
      <c r="H197" s="179">
        <v>1</v>
      </c>
      <c r="I197" s="188"/>
      <c r="J197" s="180">
        <f>ROUND(I197*H197,2)</f>
        <v>0</v>
      </c>
      <c r="K197" s="93"/>
      <c r="L197" s="28"/>
      <c r="M197" s="94" t="s">
        <v>1</v>
      </c>
      <c r="N197" s="95" t="s">
        <v>39</v>
      </c>
      <c r="P197" s="96">
        <f>O197*H197</f>
        <v>0</v>
      </c>
      <c r="Q197" s="96">
        <v>0</v>
      </c>
      <c r="R197" s="96">
        <f>Q197*H197</f>
        <v>0</v>
      </c>
      <c r="S197" s="96">
        <v>0</v>
      </c>
      <c r="T197" s="97">
        <f>S197*H197</f>
        <v>0</v>
      </c>
      <c r="AR197" s="98" t="s">
        <v>123</v>
      </c>
      <c r="AT197" s="98" t="s">
        <v>119</v>
      </c>
      <c r="AU197" s="98" t="s">
        <v>178</v>
      </c>
      <c r="AY197" s="14" t="s">
        <v>114</v>
      </c>
      <c r="BE197" s="99">
        <f>IF(N197="základní",J197,0)</f>
        <v>0</v>
      </c>
      <c r="BF197" s="99">
        <f>IF(N197="snížená",J197,0)</f>
        <v>0</v>
      </c>
      <c r="BG197" s="99">
        <f>IF(N197="zákl. přenesená",J197,0)</f>
        <v>0</v>
      </c>
      <c r="BH197" s="99">
        <f>IF(N197="sníž. přenesená",J197,0)</f>
        <v>0</v>
      </c>
      <c r="BI197" s="99">
        <f>IF(N197="nulová",J197,0)</f>
        <v>0</v>
      </c>
      <c r="BJ197" s="14" t="s">
        <v>79</v>
      </c>
      <c r="BK197" s="99">
        <f>ROUND(I197*H197,2)</f>
        <v>0</v>
      </c>
      <c r="BL197" s="14" t="s">
        <v>123</v>
      </c>
      <c r="BM197" s="98" t="s">
        <v>243</v>
      </c>
    </row>
    <row r="198" spans="1:65" s="1" customFormat="1">
      <c r="A198" s="116"/>
      <c r="B198" s="117"/>
      <c r="C198" s="116"/>
      <c r="D198" s="181" t="s">
        <v>126</v>
      </c>
      <c r="E198" s="116"/>
      <c r="F198" s="182" t="s">
        <v>242</v>
      </c>
      <c r="G198" s="116"/>
      <c r="H198" s="116"/>
      <c r="I198" s="116"/>
      <c r="J198" s="116"/>
      <c r="L198" s="28"/>
      <c r="M198" s="100"/>
      <c r="T198" s="49"/>
      <c r="AT198" s="14" t="s">
        <v>126</v>
      </c>
      <c r="AU198" s="14" t="s">
        <v>178</v>
      </c>
    </row>
    <row r="199" spans="1:65" s="1" customFormat="1" ht="16.5" customHeight="1">
      <c r="A199" s="116"/>
      <c r="B199" s="117"/>
      <c r="C199" s="175">
        <v>27</v>
      </c>
      <c r="D199" s="175" t="s">
        <v>119</v>
      </c>
      <c r="E199" s="176" t="s">
        <v>241</v>
      </c>
      <c r="F199" s="177" t="s">
        <v>245</v>
      </c>
      <c r="G199" s="178" t="s">
        <v>122</v>
      </c>
      <c r="H199" s="179">
        <v>1</v>
      </c>
      <c r="I199" s="188"/>
      <c r="J199" s="180">
        <f>ROUND(I199*H199,2)</f>
        <v>0</v>
      </c>
      <c r="K199" s="93"/>
      <c r="L199" s="28"/>
      <c r="M199" s="94" t="s">
        <v>1</v>
      </c>
      <c r="N199" s="95" t="s">
        <v>39</v>
      </c>
      <c r="P199" s="96">
        <f>O199*H199</f>
        <v>0</v>
      </c>
      <c r="Q199" s="96">
        <v>0</v>
      </c>
      <c r="R199" s="96">
        <f>Q199*H199</f>
        <v>0</v>
      </c>
      <c r="S199" s="96">
        <v>0</v>
      </c>
      <c r="T199" s="97">
        <f>S199*H199</f>
        <v>0</v>
      </c>
      <c r="AR199" s="98" t="s">
        <v>123</v>
      </c>
      <c r="AT199" s="98" t="s">
        <v>119</v>
      </c>
      <c r="AU199" s="98" t="s">
        <v>178</v>
      </c>
      <c r="AY199" s="14" t="s">
        <v>114</v>
      </c>
      <c r="BE199" s="99">
        <f>IF(N199="základní",J199,0)</f>
        <v>0</v>
      </c>
      <c r="BF199" s="99">
        <f>IF(N199="snížená",J199,0)</f>
        <v>0</v>
      </c>
      <c r="BG199" s="99">
        <f>IF(N199="zákl. přenesená",J199,0)</f>
        <v>0</v>
      </c>
      <c r="BH199" s="99">
        <f>IF(N199="sníž. přenesená",J199,0)</f>
        <v>0</v>
      </c>
      <c r="BI199" s="99">
        <f>IF(N199="nulová",J199,0)</f>
        <v>0</v>
      </c>
      <c r="BJ199" s="14" t="s">
        <v>79</v>
      </c>
      <c r="BK199" s="99">
        <f>ROUND(I199*H199,2)</f>
        <v>0</v>
      </c>
      <c r="BL199" s="14" t="s">
        <v>123</v>
      </c>
      <c r="BM199" s="98" t="s">
        <v>246</v>
      </c>
    </row>
    <row r="200" spans="1:65" s="1" customFormat="1">
      <c r="A200" s="116"/>
      <c r="B200" s="117"/>
      <c r="C200" s="116"/>
      <c r="D200" s="181" t="s">
        <v>126</v>
      </c>
      <c r="E200" s="116"/>
      <c r="F200" s="182" t="s">
        <v>245</v>
      </c>
      <c r="G200" s="116"/>
      <c r="H200" s="116"/>
      <c r="I200" s="116"/>
      <c r="J200" s="116"/>
      <c r="L200" s="28"/>
      <c r="M200" s="100"/>
      <c r="T200" s="49"/>
      <c r="AT200" s="14" t="s">
        <v>126</v>
      </c>
      <c r="AU200" s="14" t="s">
        <v>178</v>
      </c>
    </row>
    <row r="201" spans="1:65" s="1" customFormat="1" ht="16.5" customHeight="1">
      <c r="A201" s="116"/>
      <c r="B201" s="117"/>
      <c r="C201" s="175">
        <v>28</v>
      </c>
      <c r="D201" s="175" t="s">
        <v>119</v>
      </c>
      <c r="E201" s="176" t="s">
        <v>244</v>
      </c>
      <c r="F201" s="177" t="s">
        <v>248</v>
      </c>
      <c r="G201" s="178" t="s">
        <v>122</v>
      </c>
      <c r="H201" s="179">
        <v>1</v>
      </c>
      <c r="I201" s="188"/>
      <c r="J201" s="180">
        <f>ROUND(I201*H201,2)</f>
        <v>0</v>
      </c>
      <c r="K201" s="93"/>
      <c r="L201" s="28"/>
      <c r="M201" s="94" t="s">
        <v>1</v>
      </c>
      <c r="N201" s="95" t="s">
        <v>39</v>
      </c>
      <c r="P201" s="96">
        <f>O201*H201</f>
        <v>0</v>
      </c>
      <c r="Q201" s="96">
        <v>0</v>
      </c>
      <c r="R201" s="96">
        <f>Q201*H201</f>
        <v>0</v>
      </c>
      <c r="S201" s="96">
        <v>0</v>
      </c>
      <c r="T201" s="97">
        <f>S201*H201</f>
        <v>0</v>
      </c>
      <c r="AR201" s="98" t="s">
        <v>123</v>
      </c>
      <c r="AT201" s="98" t="s">
        <v>119</v>
      </c>
      <c r="AU201" s="98" t="s">
        <v>178</v>
      </c>
      <c r="AY201" s="14" t="s">
        <v>114</v>
      </c>
      <c r="BE201" s="99">
        <f>IF(N201="základní",J201,0)</f>
        <v>0</v>
      </c>
      <c r="BF201" s="99">
        <f>IF(N201="snížená",J201,0)</f>
        <v>0</v>
      </c>
      <c r="BG201" s="99">
        <f>IF(N201="zákl. přenesená",J201,0)</f>
        <v>0</v>
      </c>
      <c r="BH201" s="99">
        <f>IF(N201="sníž. přenesená",J201,0)</f>
        <v>0</v>
      </c>
      <c r="BI201" s="99">
        <f>IF(N201="nulová",J201,0)</f>
        <v>0</v>
      </c>
      <c r="BJ201" s="14" t="s">
        <v>79</v>
      </c>
      <c r="BK201" s="99">
        <f>ROUND(I201*H201,2)</f>
        <v>0</v>
      </c>
      <c r="BL201" s="14" t="s">
        <v>123</v>
      </c>
      <c r="BM201" s="98" t="s">
        <v>249</v>
      </c>
    </row>
    <row r="202" spans="1:65" s="1" customFormat="1">
      <c r="A202" s="116"/>
      <c r="B202" s="117"/>
      <c r="C202" s="116"/>
      <c r="D202" s="181" t="s">
        <v>126</v>
      </c>
      <c r="E202" s="116"/>
      <c r="F202" s="182" t="s">
        <v>248</v>
      </c>
      <c r="G202" s="116"/>
      <c r="H202" s="116"/>
      <c r="I202" s="116"/>
      <c r="J202" s="116"/>
      <c r="L202" s="28"/>
      <c r="M202" s="100"/>
      <c r="T202" s="49"/>
      <c r="AT202" s="14" t="s">
        <v>126</v>
      </c>
      <c r="AU202" s="14" t="s">
        <v>178</v>
      </c>
    </row>
    <row r="203" spans="1:65" s="1" customFormat="1" ht="16.5" customHeight="1">
      <c r="A203" s="116"/>
      <c r="B203" s="117"/>
      <c r="C203" s="175">
        <v>29</v>
      </c>
      <c r="D203" s="175" t="s">
        <v>119</v>
      </c>
      <c r="E203" s="176" t="s">
        <v>247</v>
      </c>
      <c r="F203" s="177" t="s">
        <v>251</v>
      </c>
      <c r="G203" s="178" t="s">
        <v>122</v>
      </c>
      <c r="H203" s="179">
        <v>5</v>
      </c>
      <c r="I203" s="188"/>
      <c r="J203" s="180">
        <f>ROUND(I203*H203,2)</f>
        <v>0</v>
      </c>
      <c r="K203" s="93"/>
      <c r="L203" s="28"/>
      <c r="M203" s="94" t="s">
        <v>1</v>
      </c>
      <c r="N203" s="95" t="s">
        <v>39</v>
      </c>
      <c r="P203" s="96">
        <f>O203*H203</f>
        <v>0</v>
      </c>
      <c r="Q203" s="96">
        <v>0</v>
      </c>
      <c r="R203" s="96">
        <f>Q203*H203</f>
        <v>0</v>
      </c>
      <c r="S203" s="96">
        <v>0</v>
      </c>
      <c r="T203" s="97">
        <f>S203*H203</f>
        <v>0</v>
      </c>
      <c r="AR203" s="98" t="s">
        <v>123</v>
      </c>
      <c r="AT203" s="98" t="s">
        <v>119</v>
      </c>
      <c r="AU203" s="98" t="s">
        <v>178</v>
      </c>
      <c r="AY203" s="14" t="s">
        <v>114</v>
      </c>
      <c r="BE203" s="99">
        <f>IF(N203="základní",J203,0)</f>
        <v>0</v>
      </c>
      <c r="BF203" s="99">
        <f>IF(N203="snížená",J203,0)</f>
        <v>0</v>
      </c>
      <c r="BG203" s="99">
        <f>IF(N203="zákl. přenesená",J203,0)</f>
        <v>0</v>
      </c>
      <c r="BH203" s="99">
        <f>IF(N203="sníž. přenesená",J203,0)</f>
        <v>0</v>
      </c>
      <c r="BI203" s="99">
        <f>IF(N203="nulová",J203,0)</f>
        <v>0</v>
      </c>
      <c r="BJ203" s="14" t="s">
        <v>79</v>
      </c>
      <c r="BK203" s="99">
        <f>ROUND(I203*H203,2)</f>
        <v>0</v>
      </c>
      <c r="BL203" s="14" t="s">
        <v>123</v>
      </c>
      <c r="BM203" s="98" t="s">
        <v>252</v>
      </c>
    </row>
    <row r="204" spans="1:65" s="1" customFormat="1">
      <c r="A204" s="116"/>
      <c r="B204" s="117"/>
      <c r="C204" s="116"/>
      <c r="D204" s="181" t="s">
        <v>126</v>
      </c>
      <c r="E204" s="116"/>
      <c r="F204" s="182" t="s">
        <v>251</v>
      </c>
      <c r="G204" s="116"/>
      <c r="H204" s="116"/>
      <c r="I204" s="116"/>
      <c r="J204" s="116"/>
      <c r="L204" s="28"/>
      <c r="M204" s="100"/>
      <c r="T204" s="49"/>
      <c r="AT204" s="14" t="s">
        <v>126</v>
      </c>
      <c r="AU204" s="14" t="s">
        <v>178</v>
      </c>
    </row>
    <row r="205" spans="1:65" s="1" customFormat="1" ht="24.2" customHeight="1">
      <c r="A205" s="116"/>
      <c r="B205" s="117"/>
      <c r="C205" s="175">
        <v>30</v>
      </c>
      <c r="D205" s="175" t="s">
        <v>119</v>
      </c>
      <c r="E205" s="176" t="s">
        <v>250</v>
      </c>
      <c r="F205" s="177" t="s">
        <v>254</v>
      </c>
      <c r="G205" s="178" t="s">
        <v>122</v>
      </c>
      <c r="H205" s="179">
        <v>5</v>
      </c>
      <c r="I205" s="188"/>
      <c r="J205" s="180">
        <f>ROUND(I205*H205,2)</f>
        <v>0</v>
      </c>
      <c r="K205" s="93"/>
      <c r="L205" s="28"/>
      <c r="M205" s="94" t="s">
        <v>1</v>
      </c>
      <c r="N205" s="95" t="s">
        <v>39</v>
      </c>
      <c r="P205" s="96">
        <f>O205*H205</f>
        <v>0</v>
      </c>
      <c r="Q205" s="96">
        <v>0</v>
      </c>
      <c r="R205" s="96">
        <f>Q205*H205</f>
        <v>0</v>
      </c>
      <c r="S205" s="96">
        <v>0</v>
      </c>
      <c r="T205" s="97">
        <f>S205*H205</f>
        <v>0</v>
      </c>
      <c r="AR205" s="98" t="s">
        <v>123</v>
      </c>
      <c r="AT205" s="98" t="s">
        <v>119</v>
      </c>
      <c r="AU205" s="98" t="s">
        <v>178</v>
      </c>
      <c r="AY205" s="14" t="s">
        <v>114</v>
      </c>
      <c r="BE205" s="99">
        <f>IF(N205="základní",J205,0)</f>
        <v>0</v>
      </c>
      <c r="BF205" s="99">
        <f>IF(N205="snížená",J205,0)</f>
        <v>0</v>
      </c>
      <c r="BG205" s="99">
        <f>IF(N205="zákl. přenesená",J205,0)</f>
        <v>0</v>
      </c>
      <c r="BH205" s="99">
        <f>IF(N205="sníž. přenesená",J205,0)</f>
        <v>0</v>
      </c>
      <c r="BI205" s="99">
        <f>IF(N205="nulová",J205,0)</f>
        <v>0</v>
      </c>
      <c r="BJ205" s="14" t="s">
        <v>79</v>
      </c>
      <c r="BK205" s="99">
        <f>ROUND(I205*H205,2)</f>
        <v>0</v>
      </c>
      <c r="BL205" s="14" t="s">
        <v>123</v>
      </c>
      <c r="BM205" s="98" t="s">
        <v>255</v>
      </c>
    </row>
    <row r="206" spans="1:65" s="1" customFormat="1">
      <c r="A206" s="116"/>
      <c r="B206" s="117"/>
      <c r="C206" s="116"/>
      <c r="D206" s="181" t="s">
        <v>126</v>
      </c>
      <c r="E206" s="116"/>
      <c r="F206" s="182" t="s">
        <v>254</v>
      </c>
      <c r="G206" s="116"/>
      <c r="H206" s="116"/>
      <c r="I206" s="116"/>
      <c r="J206" s="116"/>
      <c r="L206" s="28"/>
      <c r="M206" s="100"/>
      <c r="T206" s="49"/>
      <c r="AT206" s="14" t="s">
        <v>126</v>
      </c>
      <c r="AU206" s="14" t="s">
        <v>178</v>
      </c>
    </row>
    <row r="207" spans="1:65" s="1" customFormat="1" ht="24.2" customHeight="1">
      <c r="A207" s="116"/>
      <c r="B207" s="117"/>
      <c r="C207" s="175">
        <v>31</v>
      </c>
      <c r="D207" s="175" t="s">
        <v>119</v>
      </c>
      <c r="E207" s="176" t="s">
        <v>253</v>
      </c>
      <c r="F207" s="177" t="s">
        <v>257</v>
      </c>
      <c r="G207" s="178" t="s">
        <v>122</v>
      </c>
      <c r="H207" s="179">
        <v>1</v>
      </c>
      <c r="I207" s="188"/>
      <c r="J207" s="180">
        <f>ROUND(I207*H207,2)</f>
        <v>0</v>
      </c>
      <c r="K207" s="93"/>
      <c r="L207" s="28"/>
      <c r="M207" s="94" t="s">
        <v>1</v>
      </c>
      <c r="N207" s="95" t="s">
        <v>39</v>
      </c>
      <c r="P207" s="96">
        <f>O207*H207</f>
        <v>0</v>
      </c>
      <c r="Q207" s="96">
        <v>0</v>
      </c>
      <c r="R207" s="96">
        <f>Q207*H207</f>
        <v>0</v>
      </c>
      <c r="S207" s="96">
        <v>0</v>
      </c>
      <c r="T207" s="97">
        <f>S207*H207</f>
        <v>0</v>
      </c>
      <c r="AR207" s="98" t="s">
        <v>123</v>
      </c>
      <c r="AT207" s="98" t="s">
        <v>119</v>
      </c>
      <c r="AU207" s="98" t="s">
        <v>178</v>
      </c>
      <c r="AY207" s="14" t="s">
        <v>114</v>
      </c>
      <c r="BE207" s="99">
        <f>IF(N207="základní",J207,0)</f>
        <v>0</v>
      </c>
      <c r="BF207" s="99">
        <f>IF(N207="snížená",J207,0)</f>
        <v>0</v>
      </c>
      <c r="BG207" s="99">
        <f>IF(N207="zákl. přenesená",J207,0)</f>
        <v>0</v>
      </c>
      <c r="BH207" s="99">
        <f>IF(N207="sníž. přenesená",J207,0)</f>
        <v>0</v>
      </c>
      <c r="BI207" s="99">
        <f>IF(N207="nulová",J207,0)</f>
        <v>0</v>
      </c>
      <c r="BJ207" s="14" t="s">
        <v>79</v>
      </c>
      <c r="BK207" s="99">
        <f>ROUND(I207*H207,2)</f>
        <v>0</v>
      </c>
      <c r="BL207" s="14" t="s">
        <v>123</v>
      </c>
      <c r="BM207" s="98" t="s">
        <v>258</v>
      </c>
    </row>
    <row r="208" spans="1:65" s="1" customFormat="1">
      <c r="A208" s="116"/>
      <c r="B208" s="117"/>
      <c r="C208" s="116"/>
      <c r="D208" s="181" t="s">
        <v>126</v>
      </c>
      <c r="E208" s="116"/>
      <c r="F208" s="182" t="s">
        <v>257</v>
      </c>
      <c r="G208" s="116"/>
      <c r="H208" s="116"/>
      <c r="I208" s="116"/>
      <c r="J208" s="116"/>
      <c r="L208" s="28"/>
      <c r="M208" s="100"/>
      <c r="T208" s="49"/>
      <c r="AT208" s="14" t="s">
        <v>126</v>
      </c>
      <c r="AU208" s="14" t="s">
        <v>178</v>
      </c>
    </row>
    <row r="209" spans="1:65" s="1" customFormat="1" ht="24.2" customHeight="1">
      <c r="A209" s="116"/>
      <c r="B209" s="117"/>
      <c r="C209" s="175">
        <v>32</v>
      </c>
      <c r="D209" s="175" t="s">
        <v>119</v>
      </c>
      <c r="E209" s="176" t="s">
        <v>256</v>
      </c>
      <c r="F209" s="177" t="s">
        <v>260</v>
      </c>
      <c r="G209" s="178" t="s">
        <v>122</v>
      </c>
      <c r="H209" s="179">
        <v>1</v>
      </c>
      <c r="I209" s="188"/>
      <c r="J209" s="180">
        <f>ROUND(I209*H209,2)</f>
        <v>0</v>
      </c>
      <c r="K209" s="93"/>
      <c r="L209" s="28"/>
      <c r="M209" s="94" t="s">
        <v>1</v>
      </c>
      <c r="N209" s="95" t="s">
        <v>39</v>
      </c>
      <c r="P209" s="96">
        <f>O209*H209</f>
        <v>0</v>
      </c>
      <c r="Q209" s="96">
        <v>0</v>
      </c>
      <c r="R209" s="96">
        <f>Q209*H209</f>
        <v>0</v>
      </c>
      <c r="S209" s="96">
        <v>0</v>
      </c>
      <c r="T209" s="97">
        <f>S209*H209</f>
        <v>0</v>
      </c>
      <c r="AR209" s="98" t="s">
        <v>123</v>
      </c>
      <c r="AT209" s="98" t="s">
        <v>119</v>
      </c>
      <c r="AU209" s="98" t="s">
        <v>178</v>
      </c>
      <c r="AY209" s="14" t="s">
        <v>114</v>
      </c>
      <c r="BE209" s="99">
        <f>IF(N209="základní",J209,0)</f>
        <v>0</v>
      </c>
      <c r="BF209" s="99">
        <f>IF(N209="snížená",J209,0)</f>
        <v>0</v>
      </c>
      <c r="BG209" s="99">
        <f>IF(N209="zákl. přenesená",J209,0)</f>
        <v>0</v>
      </c>
      <c r="BH209" s="99">
        <f>IF(N209="sníž. přenesená",J209,0)</f>
        <v>0</v>
      </c>
      <c r="BI209" s="99">
        <f>IF(N209="nulová",J209,0)</f>
        <v>0</v>
      </c>
      <c r="BJ209" s="14" t="s">
        <v>79</v>
      </c>
      <c r="BK209" s="99">
        <f>ROUND(I209*H209,2)</f>
        <v>0</v>
      </c>
      <c r="BL209" s="14" t="s">
        <v>123</v>
      </c>
      <c r="BM209" s="98" t="s">
        <v>261</v>
      </c>
    </row>
    <row r="210" spans="1:65" s="1" customFormat="1">
      <c r="A210" s="116"/>
      <c r="B210" s="117"/>
      <c r="C210" s="116"/>
      <c r="D210" s="181" t="s">
        <v>126</v>
      </c>
      <c r="E210" s="116"/>
      <c r="F210" s="182" t="s">
        <v>260</v>
      </c>
      <c r="G210" s="116"/>
      <c r="H210" s="116"/>
      <c r="I210" s="116"/>
      <c r="J210" s="116"/>
      <c r="L210" s="28"/>
      <c r="M210" s="100"/>
      <c r="T210" s="49"/>
      <c r="AT210" s="14" t="s">
        <v>126</v>
      </c>
      <c r="AU210" s="14" t="s">
        <v>178</v>
      </c>
    </row>
    <row r="211" spans="1:65" s="12" customFormat="1" ht="20.85" customHeight="1">
      <c r="A211" s="184"/>
      <c r="B211" s="185"/>
      <c r="C211" s="184"/>
      <c r="D211" s="186" t="s">
        <v>73</v>
      </c>
      <c r="E211" s="186" t="s">
        <v>262</v>
      </c>
      <c r="F211" s="186" t="s">
        <v>263</v>
      </c>
      <c r="G211" s="184"/>
      <c r="H211" s="184"/>
      <c r="I211" s="184"/>
      <c r="J211" s="187">
        <f>BK211</f>
        <v>0</v>
      </c>
      <c r="L211" s="101"/>
      <c r="M211" s="103"/>
      <c r="P211" s="104">
        <f>P212+SUM(P213:P216)</f>
        <v>0</v>
      </c>
      <c r="R211" s="104">
        <f>R212+SUM(R213:R216)</f>
        <v>1.8E-3</v>
      </c>
      <c r="T211" s="105">
        <f>T212+SUM(T213:T216)</f>
        <v>0</v>
      </c>
      <c r="AR211" s="102" t="s">
        <v>81</v>
      </c>
      <c r="AT211" s="106" t="s">
        <v>73</v>
      </c>
      <c r="AU211" s="106" t="s">
        <v>178</v>
      </c>
      <c r="AY211" s="102" t="s">
        <v>114</v>
      </c>
      <c r="BK211" s="107">
        <f>BK212+SUM(BK213:BK216)</f>
        <v>0</v>
      </c>
    </row>
    <row r="212" spans="1:65" s="1" customFormat="1" ht="24.2" customHeight="1">
      <c r="A212" s="116"/>
      <c r="B212" s="117"/>
      <c r="C212" s="175">
        <v>33</v>
      </c>
      <c r="D212" s="175" t="s">
        <v>119</v>
      </c>
      <c r="E212" s="176" t="s">
        <v>259</v>
      </c>
      <c r="F212" s="177" t="s">
        <v>266</v>
      </c>
      <c r="G212" s="178" t="s">
        <v>137</v>
      </c>
      <c r="H212" s="179">
        <v>1</v>
      </c>
      <c r="I212" s="188"/>
      <c r="J212" s="180">
        <f>ROUND(I212*H212,2)</f>
        <v>0</v>
      </c>
      <c r="K212" s="93"/>
      <c r="L212" s="28"/>
      <c r="M212" s="94" t="s">
        <v>1</v>
      </c>
      <c r="N212" s="95" t="s">
        <v>39</v>
      </c>
      <c r="P212" s="96">
        <f>O212*H212</f>
        <v>0</v>
      </c>
      <c r="Q212" s="96">
        <v>0</v>
      </c>
      <c r="R212" s="96">
        <f>Q212*H212</f>
        <v>0</v>
      </c>
      <c r="S212" s="96">
        <v>0</v>
      </c>
      <c r="T212" s="97">
        <f>S212*H212</f>
        <v>0</v>
      </c>
      <c r="AR212" s="98" t="s">
        <v>123</v>
      </c>
      <c r="AT212" s="98" t="s">
        <v>119</v>
      </c>
      <c r="AU212" s="98" t="s">
        <v>267</v>
      </c>
      <c r="AY212" s="14" t="s">
        <v>114</v>
      </c>
      <c r="BE212" s="99">
        <f>IF(N212="základní",J212,0)</f>
        <v>0</v>
      </c>
      <c r="BF212" s="99">
        <f>IF(N212="snížená",J212,0)</f>
        <v>0</v>
      </c>
      <c r="BG212" s="99">
        <f>IF(N212="zákl. přenesená",J212,0)</f>
        <v>0</v>
      </c>
      <c r="BH212" s="99">
        <f>IF(N212="sníž. přenesená",J212,0)</f>
        <v>0</v>
      </c>
      <c r="BI212" s="99">
        <f>IF(N212="nulová",J212,0)</f>
        <v>0</v>
      </c>
      <c r="BJ212" s="14" t="s">
        <v>79</v>
      </c>
      <c r="BK212" s="99">
        <f>ROUND(I212*H212,2)</f>
        <v>0</v>
      </c>
      <c r="BL212" s="14" t="s">
        <v>123</v>
      </c>
      <c r="BM212" s="98" t="s">
        <v>268</v>
      </c>
    </row>
    <row r="213" spans="1:65" s="1" customFormat="1" ht="19.5">
      <c r="A213" s="116"/>
      <c r="B213" s="117"/>
      <c r="C213" s="116"/>
      <c r="D213" s="181" t="s">
        <v>126</v>
      </c>
      <c r="E213" s="116"/>
      <c r="F213" s="182" t="s">
        <v>269</v>
      </c>
      <c r="G213" s="116"/>
      <c r="H213" s="116"/>
      <c r="I213" s="116"/>
      <c r="J213" s="116"/>
      <c r="L213" s="28"/>
      <c r="M213" s="100"/>
      <c r="T213" s="49"/>
      <c r="AT213" s="14" t="s">
        <v>126</v>
      </c>
      <c r="AU213" s="14" t="s">
        <v>267</v>
      </c>
    </row>
    <row r="214" spans="1:65" s="1" customFormat="1" ht="24.2" customHeight="1">
      <c r="A214" s="116"/>
      <c r="B214" s="117"/>
      <c r="C214" s="175">
        <v>34</v>
      </c>
      <c r="D214" s="175" t="s">
        <v>119</v>
      </c>
      <c r="E214" s="176" t="s">
        <v>265</v>
      </c>
      <c r="F214" s="177" t="s">
        <v>272</v>
      </c>
      <c r="G214" s="178" t="s">
        <v>137</v>
      </c>
      <c r="H214" s="179">
        <v>1</v>
      </c>
      <c r="I214" s="188"/>
      <c r="J214" s="180">
        <f>ROUND(I214*H214,2)</f>
        <v>0</v>
      </c>
      <c r="K214" s="93"/>
      <c r="L214" s="28"/>
      <c r="M214" s="94" t="s">
        <v>1</v>
      </c>
      <c r="N214" s="95" t="s">
        <v>39</v>
      </c>
      <c r="P214" s="96">
        <f>O214*H214</f>
        <v>0</v>
      </c>
      <c r="Q214" s="96">
        <v>0</v>
      </c>
      <c r="R214" s="96">
        <f>Q214*H214</f>
        <v>0</v>
      </c>
      <c r="S214" s="96">
        <v>0</v>
      </c>
      <c r="T214" s="97">
        <f>S214*H214</f>
        <v>0</v>
      </c>
      <c r="AR214" s="98" t="s">
        <v>123</v>
      </c>
      <c r="AT214" s="98" t="s">
        <v>119</v>
      </c>
      <c r="AU214" s="98" t="s">
        <v>267</v>
      </c>
      <c r="AY214" s="14" t="s">
        <v>114</v>
      </c>
      <c r="BE214" s="99">
        <f>IF(N214="základní",J214,0)</f>
        <v>0</v>
      </c>
      <c r="BF214" s="99">
        <f>IF(N214="snížená",J214,0)</f>
        <v>0</v>
      </c>
      <c r="BG214" s="99">
        <f>IF(N214="zákl. přenesená",J214,0)</f>
        <v>0</v>
      </c>
      <c r="BH214" s="99">
        <f>IF(N214="sníž. přenesená",J214,0)</f>
        <v>0</v>
      </c>
      <c r="BI214" s="99">
        <f>IF(N214="nulová",J214,0)</f>
        <v>0</v>
      </c>
      <c r="BJ214" s="14" t="s">
        <v>79</v>
      </c>
      <c r="BK214" s="99">
        <f>ROUND(I214*H214,2)</f>
        <v>0</v>
      </c>
      <c r="BL214" s="14" t="s">
        <v>123</v>
      </c>
      <c r="BM214" s="98" t="s">
        <v>273</v>
      </c>
    </row>
    <row r="215" spans="1:65" s="1" customFormat="1" ht="19.5">
      <c r="A215" s="116"/>
      <c r="B215" s="117"/>
      <c r="C215" s="116"/>
      <c r="D215" s="181" t="s">
        <v>126</v>
      </c>
      <c r="E215" s="116"/>
      <c r="F215" s="182" t="s">
        <v>274</v>
      </c>
      <c r="G215" s="116"/>
      <c r="H215" s="116"/>
      <c r="I215" s="116"/>
      <c r="J215" s="116"/>
      <c r="L215" s="28"/>
      <c r="M215" s="100"/>
      <c r="T215" s="49"/>
      <c r="AT215" s="14" t="s">
        <v>126</v>
      </c>
      <c r="AU215" s="14" t="s">
        <v>267</v>
      </c>
    </row>
    <row r="216" spans="1:65" s="12" customFormat="1" ht="20.85" customHeight="1">
      <c r="A216" s="184"/>
      <c r="B216" s="185"/>
      <c r="C216" s="184"/>
      <c r="D216" s="186" t="s">
        <v>73</v>
      </c>
      <c r="E216" s="186" t="s">
        <v>275</v>
      </c>
      <c r="F216" s="186" t="s">
        <v>276</v>
      </c>
      <c r="G216" s="184"/>
      <c r="H216" s="184"/>
      <c r="I216" s="184"/>
      <c r="J216" s="187">
        <f>BK216</f>
        <v>0</v>
      </c>
      <c r="L216" s="101"/>
      <c r="M216" s="103"/>
      <c r="P216" s="104">
        <f>P217+SUM(P218:P229)</f>
        <v>0</v>
      </c>
      <c r="R216" s="104">
        <f>R217+SUM(R218:R229)</f>
        <v>1.8E-3</v>
      </c>
      <c r="T216" s="105">
        <f>T217+SUM(T218:T229)</f>
        <v>0</v>
      </c>
      <c r="AR216" s="102" t="s">
        <v>79</v>
      </c>
      <c r="AT216" s="106" t="s">
        <v>73</v>
      </c>
      <c r="AU216" s="106" t="s">
        <v>267</v>
      </c>
      <c r="AY216" s="102" t="s">
        <v>114</v>
      </c>
      <c r="BK216" s="107">
        <f>BK217+SUM(BK218:BK229)</f>
        <v>0</v>
      </c>
    </row>
    <row r="217" spans="1:65" s="1" customFormat="1" ht="21.75" customHeight="1">
      <c r="A217" s="116"/>
      <c r="B217" s="117"/>
      <c r="C217" s="175">
        <v>35</v>
      </c>
      <c r="D217" s="175" t="s">
        <v>119</v>
      </c>
      <c r="E217" s="176" t="s">
        <v>271</v>
      </c>
      <c r="F217" s="177" t="s">
        <v>278</v>
      </c>
      <c r="G217" s="178" t="s">
        <v>167</v>
      </c>
      <c r="H217" s="179">
        <v>1330</v>
      </c>
      <c r="I217" s="188"/>
      <c r="J217" s="180">
        <f>ROUND(I217*H217,2)</f>
        <v>0</v>
      </c>
      <c r="K217" s="93"/>
      <c r="L217" s="28"/>
      <c r="M217" s="94" t="s">
        <v>1</v>
      </c>
      <c r="N217" s="95" t="s">
        <v>39</v>
      </c>
      <c r="P217" s="96">
        <f>O217*H217</f>
        <v>0</v>
      </c>
      <c r="Q217" s="96">
        <v>0</v>
      </c>
      <c r="R217" s="96">
        <f>Q217*H217</f>
        <v>0</v>
      </c>
      <c r="S217" s="96">
        <v>0</v>
      </c>
      <c r="T217" s="97">
        <f>S217*H217</f>
        <v>0</v>
      </c>
      <c r="AR217" s="98" t="s">
        <v>123</v>
      </c>
      <c r="AT217" s="98" t="s">
        <v>119</v>
      </c>
      <c r="AU217" s="98" t="s">
        <v>229</v>
      </c>
      <c r="AY217" s="14" t="s">
        <v>114</v>
      </c>
      <c r="BE217" s="99">
        <f>IF(N217="základní",J217,0)</f>
        <v>0</v>
      </c>
      <c r="BF217" s="99">
        <f>IF(N217="snížená",J217,0)</f>
        <v>0</v>
      </c>
      <c r="BG217" s="99">
        <f>IF(N217="zákl. přenesená",J217,0)</f>
        <v>0</v>
      </c>
      <c r="BH217" s="99">
        <f>IF(N217="sníž. přenesená",J217,0)</f>
        <v>0</v>
      </c>
      <c r="BI217" s="99">
        <f>IF(N217="nulová",J217,0)</f>
        <v>0</v>
      </c>
      <c r="BJ217" s="14" t="s">
        <v>79</v>
      </c>
      <c r="BK217" s="99">
        <f>ROUND(I217*H217,2)</f>
        <v>0</v>
      </c>
      <c r="BL217" s="14" t="s">
        <v>123</v>
      </c>
      <c r="BM217" s="98" t="s">
        <v>279</v>
      </c>
    </row>
    <row r="218" spans="1:65" s="1" customFormat="1">
      <c r="A218" s="116"/>
      <c r="B218" s="117"/>
      <c r="C218" s="116"/>
      <c r="D218" s="181" t="s">
        <v>126</v>
      </c>
      <c r="E218" s="116"/>
      <c r="F218" s="182" t="s">
        <v>443</v>
      </c>
      <c r="G218" s="116"/>
      <c r="H218" s="116"/>
      <c r="I218" s="116"/>
      <c r="J218" s="116"/>
      <c r="L218" s="28"/>
      <c r="M218" s="100"/>
      <c r="T218" s="49"/>
      <c r="AT218" s="14" t="s">
        <v>126</v>
      </c>
      <c r="AU218" s="14" t="s">
        <v>229</v>
      </c>
    </row>
    <row r="219" spans="1:65" s="1" customFormat="1" ht="24.2" customHeight="1">
      <c r="A219" s="116"/>
      <c r="B219" s="117"/>
      <c r="C219" s="175">
        <v>36</v>
      </c>
      <c r="D219" s="175" t="s">
        <v>119</v>
      </c>
      <c r="E219" s="176" t="s">
        <v>277</v>
      </c>
      <c r="F219" s="177" t="s">
        <v>281</v>
      </c>
      <c r="G219" s="178" t="s">
        <v>167</v>
      </c>
      <c r="H219" s="179">
        <v>170</v>
      </c>
      <c r="I219" s="188"/>
      <c r="J219" s="180">
        <f>ROUND(I219*H219,2)</f>
        <v>0</v>
      </c>
      <c r="K219" s="93"/>
      <c r="L219" s="28"/>
      <c r="M219" s="94" t="s">
        <v>1</v>
      </c>
      <c r="N219" s="95" t="s">
        <v>39</v>
      </c>
      <c r="P219" s="96">
        <f>O219*H219</f>
        <v>0</v>
      </c>
      <c r="Q219" s="96">
        <v>0</v>
      </c>
      <c r="R219" s="96">
        <f>Q219*H219</f>
        <v>0</v>
      </c>
      <c r="S219" s="96">
        <v>0</v>
      </c>
      <c r="T219" s="97">
        <f>S219*H219</f>
        <v>0</v>
      </c>
      <c r="AR219" s="98" t="s">
        <v>123</v>
      </c>
      <c r="AT219" s="98" t="s">
        <v>119</v>
      </c>
      <c r="AU219" s="98" t="s">
        <v>229</v>
      </c>
      <c r="AY219" s="14" t="s">
        <v>114</v>
      </c>
      <c r="BE219" s="99">
        <f>IF(N219="základní",J219,0)</f>
        <v>0</v>
      </c>
      <c r="BF219" s="99">
        <f>IF(N219="snížená",J219,0)</f>
        <v>0</v>
      </c>
      <c r="BG219" s="99">
        <f>IF(N219="zákl. přenesená",J219,0)</f>
        <v>0</v>
      </c>
      <c r="BH219" s="99">
        <f>IF(N219="sníž. přenesená",J219,0)</f>
        <v>0</v>
      </c>
      <c r="BI219" s="99">
        <f>IF(N219="nulová",J219,0)</f>
        <v>0</v>
      </c>
      <c r="BJ219" s="14" t="s">
        <v>79</v>
      </c>
      <c r="BK219" s="99">
        <f>ROUND(I219*H219,2)</f>
        <v>0</v>
      </c>
      <c r="BL219" s="14" t="s">
        <v>123</v>
      </c>
      <c r="BM219" s="98" t="s">
        <v>282</v>
      </c>
    </row>
    <row r="220" spans="1:65" s="1" customFormat="1">
      <c r="A220" s="116"/>
      <c r="B220" s="117"/>
      <c r="C220" s="116"/>
      <c r="D220" s="181" t="s">
        <v>126</v>
      </c>
      <c r="E220" s="116"/>
      <c r="F220" s="182" t="s">
        <v>436</v>
      </c>
      <c r="G220" s="116"/>
      <c r="H220" s="116"/>
      <c r="I220" s="116"/>
      <c r="J220" s="116"/>
      <c r="L220" s="28"/>
      <c r="M220" s="100"/>
      <c r="T220" s="49"/>
      <c r="AT220" s="14" t="s">
        <v>126</v>
      </c>
      <c r="AU220" s="14" t="s">
        <v>229</v>
      </c>
    </row>
    <row r="221" spans="1:65" s="1" customFormat="1" ht="21.75" customHeight="1">
      <c r="A221" s="116"/>
      <c r="B221" s="117"/>
      <c r="C221" s="175">
        <v>37</v>
      </c>
      <c r="D221" s="175" t="s">
        <v>119</v>
      </c>
      <c r="E221" s="176" t="s">
        <v>280</v>
      </c>
      <c r="F221" s="177" t="s">
        <v>284</v>
      </c>
      <c r="G221" s="178" t="s">
        <v>122</v>
      </c>
      <c r="H221" s="179">
        <v>36</v>
      </c>
      <c r="I221" s="188"/>
      <c r="J221" s="180">
        <f>ROUND(I221*H221,2)</f>
        <v>0</v>
      </c>
      <c r="K221" s="93"/>
      <c r="L221" s="28"/>
      <c r="M221" s="94" t="s">
        <v>1</v>
      </c>
      <c r="N221" s="95" t="s">
        <v>39</v>
      </c>
      <c r="P221" s="96">
        <f>O221*H221</f>
        <v>0</v>
      </c>
      <c r="Q221" s="96">
        <v>0</v>
      </c>
      <c r="R221" s="96">
        <f>Q221*H221</f>
        <v>0</v>
      </c>
      <c r="S221" s="96">
        <v>0</v>
      </c>
      <c r="T221" s="97">
        <f>S221*H221</f>
        <v>0</v>
      </c>
      <c r="AR221" s="98" t="s">
        <v>123</v>
      </c>
      <c r="AT221" s="98" t="s">
        <v>119</v>
      </c>
      <c r="AU221" s="98" t="s">
        <v>229</v>
      </c>
      <c r="AY221" s="14" t="s">
        <v>114</v>
      </c>
      <c r="BE221" s="99">
        <f>IF(N221="základní",J221,0)</f>
        <v>0</v>
      </c>
      <c r="BF221" s="99">
        <f>IF(N221="snížená",J221,0)</f>
        <v>0</v>
      </c>
      <c r="BG221" s="99">
        <f>IF(N221="zákl. přenesená",J221,0)</f>
        <v>0</v>
      </c>
      <c r="BH221" s="99">
        <f>IF(N221="sníž. přenesená",J221,0)</f>
        <v>0</v>
      </c>
      <c r="BI221" s="99">
        <f>IF(N221="nulová",J221,0)</f>
        <v>0</v>
      </c>
      <c r="BJ221" s="14" t="s">
        <v>79</v>
      </c>
      <c r="BK221" s="99">
        <f>ROUND(I221*H221,2)</f>
        <v>0</v>
      </c>
      <c r="BL221" s="14" t="s">
        <v>123</v>
      </c>
      <c r="BM221" s="98" t="s">
        <v>285</v>
      </c>
    </row>
    <row r="222" spans="1:65" s="1" customFormat="1">
      <c r="A222" s="116"/>
      <c r="B222" s="117"/>
      <c r="C222" s="116"/>
      <c r="D222" s="181" t="s">
        <v>126</v>
      </c>
      <c r="E222" s="116"/>
      <c r="F222" s="182" t="s">
        <v>437</v>
      </c>
      <c r="G222" s="116"/>
      <c r="H222" s="116"/>
      <c r="I222" s="116"/>
      <c r="J222" s="116"/>
      <c r="L222" s="28"/>
      <c r="M222" s="100"/>
      <c r="T222" s="49"/>
      <c r="AT222" s="14" t="s">
        <v>126</v>
      </c>
      <c r="AU222" s="14" t="s">
        <v>229</v>
      </c>
    </row>
    <row r="223" spans="1:65" s="1" customFormat="1" ht="21.75" customHeight="1">
      <c r="A223" s="116"/>
      <c r="B223" s="117"/>
      <c r="C223" s="175">
        <v>38</v>
      </c>
      <c r="D223" s="175" t="s">
        <v>119</v>
      </c>
      <c r="E223" s="176" t="s">
        <v>399</v>
      </c>
      <c r="F223" s="177" t="s">
        <v>287</v>
      </c>
      <c r="G223" s="178" t="s">
        <v>122</v>
      </c>
      <c r="H223" s="179">
        <v>19</v>
      </c>
      <c r="I223" s="188"/>
      <c r="J223" s="180">
        <f>ROUND(I223*H223,2)</f>
        <v>0</v>
      </c>
      <c r="K223" s="93"/>
      <c r="L223" s="28"/>
      <c r="M223" s="94" t="s">
        <v>1</v>
      </c>
      <c r="N223" s="95" t="s">
        <v>39</v>
      </c>
      <c r="P223" s="96">
        <f>O223*H223</f>
        <v>0</v>
      </c>
      <c r="Q223" s="96">
        <v>0</v>
      </c>
      <c r="R223" s="96">
        <f>Q223*H223</f>
        <v>0</v>
      </c>
      <c r="S223" s="96">
        <v>0</v>
      </c>
      <c r="T223" s="97">
        <f>S223*H223</f>
        <v>0</v>
      </c>
      <c r="AR223" s="98" t="s">
        <v>123</v>
      </c>
      <c r="AT223" s="98" t="s">
        <v>119</v>
      </c>
      <c r="AU223" s="98" t="s">
        <v>229</v>
      </c>
      <c r="AY223" s="14" t="s">
        <v>114</v>
      </c>
      <c r="BE223" s="99">
        <f>IF(N223="základní",J223,0)</f>
        <v>0</v>
      </c>
      <c r="BF223" s="99">
        <f>IF(N223="snížená",J223,0)</f>
        <v>0</v>
      </c>
      <c r="BG223" s="99">
        <f>IF(N223="zákl. přenesená",J223,0)</f>
        <v>0</v>
      </c>
      <c r="BH223" s="99">
        <f>IF(N223="sníž. přenesená",J223,0)</f>
        <v>0</v>
      </c>
      <c r="BI223" s="99">
        <f>IF(N223="nulová",J223,0)</f>
        <v>0</v>
      </c>
      <c r="BJ223" s="14" t="s">
        <v>79</v>
      </c>
      <c r="BK223" s="99">
        <f>ROUND(I223*H223,2)</f>
        <v>0</v>
      </c>
      <c r="BL223" s="14" t="s">
        <v>123</v>
      </c>
      <c r="BM223" s="98" t="s">
        <v>288</v>
      </c>
    </row>
    <row r="224" spans="1:65" s="1" customFormat="1">
      <c r="A224" s="116"/>
      <c r="B224" s="117"/>
      <c r="C224" s="116"/>
      <c r="D224" s="181" t="s">
        <v>126</v>
      </c>
      <c r="E224" s="116"/>
      <c r="F224" s="182" t="s">
        <v>438</v>
      </c>
      <c r="G224" s="116"/>
      <c r="H224" s="116"/>
      <c r="I224" s="116"/>
      <c r="J224" s="116"/>
      <c r="L224" s="28"/>
      <c r="M224" s="100"/>
      <c r="T224" s="49"/>
      <c r="AT224" s="14" t="s">
        <v>126</v>
      </c>
      <c r="AU224" s="14" t="s">
        <v>229</v>
      </c>
    </row>
    <row r="225" spans="1:65" s="1" customFormat="1" ht="20.25" customHeight="1">
      <c r="A225" s="116"/>
      <c r="B225" s="117"/>
      <c r="C225" s="175">
        <v>39</v>
      </c>
      <c r="D225" s="175" t="s">
        <v>119</v>
      </c>
      <c r="E225" s="176" t="s">
        <v>400</v>
      </c>
      <c r="F225" s="177" t="s">
        <v>440</v>
      </c>
      <c r="G225" s="178" t="s">
        <v>167</v>
      </c>
      <c r="H225" s="179">
        <v>10</v>
      </c>
      <c r="I225" s="188"/>
      <c r="J225" s="180">
        <f>ROUND(I225*H225,2)</f>
        <v>0</v>
      </c>
      <c r="L225" s="28"/>
      <c r="M225" s="100"/>
      <c r="T225" s="49"/>
      <c r="AT225" s="14"/>
      <c r="AU225" s="14"/>
    </row>
    <row r="226" spans="1:65" s="1" customFormat="1">
      <c r="A226" s="116"/>
      <c r="B226" s="117"/>
      <c r="C226" s="116"/>
      <c r="D226" s="181" t="s">
        <v>126</v>
      </c>
      <c r="E226" s="116"/>
      <c r="F226" s="182" t="s">
        <v>441</v>
      </c>
      <c r="G226" s="116"/>
      <c r="H226" s="116"/>
      <c r="I226" s="116"/>
      <c r="J226" s="116"/>
      <c r="L226" s="28"/>
      <c r="M226" s="100"/>
      <c r="T226" s="49"/>
      <c r="AT226" s="14"/>
      <c r="AU226" s="14"/>
    </row>
    <row r="227" spans="1:65" s="1" customFormat="1" ht="16.5" customHeight="1">
      <c r="A227" s="116"/>
      <c r="B227" s="117"/>
      <c r="C227" s="175">
        <v>40</v>
      </c>
      <c r="D227" s="175" t="s">
        <v>119</v>
      </c>
      <c r="E227" s="176" t="s">
        <v>401</v>
      </c>
      <c r="F227" s="177" t="s">
        <v>289</v>
      </c>
      <c r="G227" s="178" t="s">
        <v>122</v>
      </c>
      <c r="H227" s="179">
        <v>130</v>
      </c>
      <c r="I227" s="188"/>
      <c r="J227" s="180">
        <f>ROUND(I227*H227,2)</f>
        <v>0</v>
      </c>
      <c r="K227" s="93"/>
      <c r="L227" s="28"/>
      <c r="M227" s="94" t="s">
        <v>1</v>
      </c>
      <c r="N227" s="95" t="s">
        <v>39</v>
      </c>
      <c r="P227" s="96">
        <f>O227*H227</f>
        <v>0</v>
      </c>
      <c r="Q227" s="96">
        <v>0</v>
      </c>
      <c r="R227" s="96">
        <f>Q227*H227</f>
        <v>0</v>
      </c>
      <c r="S227" s="96">
        <v>0</v>
      </c>
      <c r="T227" s="97">
        <f>S227*H227</f>
        <v>0</v>
      </c>
      <c r="AR227" s="98" t="s">
        <v>123</v>
      </c>
      <c r="AT227" s="98" t="s">
        <v>119</v>
      </c>
      <c r="AU227" s="98" t="s">
        <v>229</v>
      </c>
      <c r="AY227" s="14" t="s">
        <v>114</v>
      </c>
      <c r="BE227" s="99">
        <f>IF(N227="základní",J227,0)</f>
        <v>0</v>
      </c>
      <c r="BF227" s="99">
        <f>IF(N227="snížená",J227,0)</f>
        <v>0</v>
      </c>
      <c r="BG227" s="99">
        <f>IF(N227="zákl. přenesená",J227,0)</f>
        <v>0</v>
      </c>
      <c r="BH227" s="99">
        <f>IF(N227="sníž. přenesená",J227,0)</f>
        <v>0</v>
      </c>
      <c r="BI227" s="99">
        <f>IF(N227="nulová",J227,0)</f>
        <v>0</v>
      </c>
      <c r="BJ227" s="14" t="s">
        <v>79</v>
      </c>
      <c r="BK227" s="99">
        <f>ROUND(I227*H227,2)</f>
        <v>0</v>
      </c>
      <c r="BL227" s="14" t="s">
        <v>123</v>
      </c>
      <c r="BM227" s="98" t="s">
        <v>290</v>
      </c>
    </row>
    <row r="228" spans="1:65" s="1" customFormat="1">
      <c r="A228" s="116"/>
      <c r="B228" s="117"/>
      <c r="C228" s="116"/>
      <c r="D228" s="181" t="s">
        <v>126</v>
      </c>
      <c r="E228" s="116"/>
      <c r="F228" s="182" t="s">
        <v>439</v>
      </c>
      <c r="G228" s="116"/>
      <c r="H228" s="116"/>
      <c r="I228" s="116"/>
      <c r="J228" s="116"/>
      <c r="L228" s="28"/>
      <c r="M228" s="100"/>
      <c r="T228" s="49"/>
      <c r="AT228" s="14" t="s">
        <v>126</v>
      </c>
      <c r="AU228" s="14" t="s">
        <v>229</v>
      </c>
    </row>
    <row r="229" spans="1:65" s="12" customFormat="1" ht="20.85" customHeight="1">
      <c r="A229" s="184"/>
      <c r="B229" s="185"/>
      <c r="C229" s="184"/>
      <c r="D229" s="186" t="s">
        <v>73</v>
      </c>
      <c r="E229" s="186" t="s">
        <v>291</v>
      </c>
      <c r="F229" s="186" t="s">
        <v>292</v>
      </c>
      <c r="G229" s="184"/>
      <c r="H229" s="184"/>
      <c r="I229" s="184"/>
      <c r="J229" s="187">
        <f>BK229</f>
        <v>0</v>
      </c>
      <c r="L229" s="101"/>
      <c r="M229" s="103"/>
      <c r="P229" s="104">
        <f>P230+SUM(P231:P243)</f>
        <v>0</v>
      </c>
      <c r="R229" s="104">
        <f>R230+SUM(R231:R243)</f>
        <v>1.8E-3</v>
      </c>
      <c r="T229" s="105">
        <f>T230+SUM(T231:T243)</f>
        <v>0</v>
      </c>
      <c r="AR229" s="102" t="s">
        <v>79</v>
      </c>
      <c r="AT229" s="106" t="s">
        <v>73</v>
      </c>
      <c r="AU229" s="106" t="s">
        <v>229</v>
      </c>
      <c r="AY229" s="102" t="s">
        <v>114</v>
      </c>
      <c r="BK229" s="107">
        <f>BK230+SUM(BK231:BK243)</f>
        <v>0</v>
      </c>
    </row>
    <row r="230" spans="1:65" s="1" customFormat="1" ht="16.5" customHeight="1">
      <c r="A230" s="116"/>
      <c r="B230" s="117"/>
      <c r="C230" s="175">
        <v>41</v>
      </c>
      <c r="D230" s="175" t="s">
        <v>119</v>
      </c>
      <c r="E230" s="176" t="s">
        <v>402</v>
      </c>
      <c r="F230" s="177" t="s">
        <v>293</v>
      </c>
      <c r="G230" s="178" t="s">
        <v>294</v>
      </c>
      <c r="H230" s="179">
        <v>6</v>
      </c>
      <c r="I230" s="188"/>
      <c r="J230" s="180">
        <f>ROUND(I230*H230,2)</f>
        <v>0</v>
      </c>
      <c r="K230" s="93"/>
      <c r="L230" s="28"/>
      <c r="M230" s="94" t="s">
        <v>1</v>
      </c>
      <c r="N230" s="95" t="s">
        <v>39</v>
      </c>
      <c r="P230" s="96">
        <f>O230*H230</f>
        <v>0</v>
      </c>
      <c r="Q230" s="96">
        <v>0</v>
      </c>
      <c r="R230" s="96">
        <f>Q230*H230</f>
        <v>0</v>
      </c>
      <c r="S230" s="96">
        <v>0</v>
      </c>
      <c r="T230" s="97">
        <f>S230*H230</f>
        <v>0</v>
      </c>
      <c r="AR230" s="98" t="s">
        <v>295</v>
      </c>
      <c r="AT230" s="98" t="s">
        <v>119</v>
      </c>
      <c r="AU230" s="98" t="s">
        <v>264</v>
      </c>
      <c r="AY230" s="14" t="s">
        <v>114</v>
      </c>
      <c r="BE230" s="99">
        <f>IF(N230="základní",J230,0)</f>
        <v>0</v>
      </c>
      <c r="BF230" s="99">
        <f>IF(N230="snížená",J230,0)</f>
        <v>0</v>
      </c>
      <c r="BG230" s="99">
        <f>IF(N230="zákl. přenesená",J230,0)</f>
        <v>0</v>
      </c>
      <c r="BH230" s="99">
        <f>IF(N230="sníž. přenesená",J230,0)</f>
        <v>0</v>
      </c>
      <c r="BI230" s="99">
        <f>IF(N230="nulová",J230,0)</f>
        <v>0</v>
      </c>
      <c r="BJ230" s="14" t="s">
        <v>79</v>
      </c>
      <c r="BK230" s="99">
        <f>ROUND(I230*H230,2)</f>
        <v>0</v>
      </c>
      <c r="BL230" s="14" t="s">
        <v>295</v>
      </c>
      <c r="BM230" s="98" t="s">
        <v>296</v>
      </c>
    </row>
    <row r="231" spans="1:65" s="1" customFormat="1">
      <c r="A231" s="116"/>
      <c r="B231" s="117"/>
      <c r="C231" s="116"/>
      <c r="D231" s="181" t="s">
        <v>126</v>
      </c>
      <c r="E231" s="116"/>
      <c r="F231" s="182" t="s">
        <v>297</v>
      </c>
      <c r="G231" s="116"/>
      <c r="H231" s="116"/>
      <c r="I231" s="116"/>
      <c r="J231" s="116"/>
      <c r="L231" s="28"/>
      <c r="M231" s="100"/>
      <c r="T231" s="49"/>
      <c r="AT231" s="14" t="s">
        <v>126</v>
      </c>
      <c r="AU231" s="14" t="s">
        <v>264</v>
      </c>
    </row>
    <row r="232" spans="1:65" s="1" customFormat="1" ht="39">
      <c r="A232" s="116"/>
      <c r="B232" s="117"/>
      <c r="C232" s="116"/>
      <c r="D232" s="181" t="s">
        <v>128</v>
      </c>
      <c r="E232" s="116"/>
      <c r="F232" s="183" t="s">
        <v>298</v>
      </c>
      <c r="G232" s="116"/>
      <c r="H232" s="116"/>
      <c r="I232" s="116"/>
      <c r="J232" s="116"/>
      <c r="L232" s="28"/>
      <c r="M232" s="100"/>
      <c r="T232" s="49"/>
      <c r="AT232" s="14" t="s">
        <v>128</v>
      </c>
      <c r="AU232" s="14" t="s">
        <v>264</v>
      </c>
    </row>
    <row r="233" spans="1:65" s="1" customFormat="1" ht="16.5" customHeight="1">
      <c r="A233" s="116"/>
      <c r="B233" s="117"/>
      <c r="C233" s="175">
        <v>42</v>
      </c>
      <c r="D233" s="175" t="s">
        <v>119</v>
      </c>
      <c r="E233" s="176" t="s">
        <v>403</v>
      </c>
      <c r="F233" s="177" t="s">
        <v>299</v>
      </c>
      <c r="G233" s="178" t="s">
        <v>294</v>
      </c>
      <c r="H233" s="179">
        <v>10</v>
      </c>
      <c r="I233" s="188"/>
      <c r="J233" s="180">
        <f>ROUND(I233*H233,2)</f>
        <v>0</v>
      </c>
      <c r="K233" s="93"/>
      <c r="L233" s="28"/>
      <c r="M233" s="94" t="s">
        <v>1</v>
      </c>
      <c r="N233" s="95" t="s">
        <v>39</v>
      </c>
      <c r="P233" s="96">
        <f>O233*H233</f>
        <v>0</v>
      </c>
      <c r="Q233" s="96">
        <v>0</v>
      </c>
      <c r="R233" s="96">
        <f>Q233*H233</f>
        <v>0</v>
      </c>
      <c r="S233" s="96">
        <v>0</v>
      </c>
      <c r="T233" s="97">
        <f>S233*H233</f>
        <v>0</v>
      </c>
      <c r="AR233" s="98" t="s">
        <v>295</v>
      </c>
      <c r="AT233" s="98" t="s">
        <v>119</v>
      </c>
      <c r="AU233" s="98" t="s">
        <v>264</v>
      </c>
      <c r="AY233" s="14" t="s">
        <v>114</v>
      </c>
      <c r="BE233" s="99">
        <f>IF(N233="základní",J233,0)</f>
        <v>0</v>
      </c>
      <c r="BF233" s="99">
        <f>IF(N233="snížená",J233,0)</f>
        <v>0</v>
      </c>
      <c r="BG233" s="99">
        <f>IF(N233="zákl. přenesená",J233,0)</f>
        <v>0</v>
      </c>
      <c r="BH233" s="99">
        <f>IF(N233="sníž. přenesená",J233,0)</f>
        <v>0</v>
      </c>
      <c r="BI233" s="99">
        <f>IF(N233="nulová",J233,0)</f>
        <v>0</v>
      </c>
      <c r="BJ233" s="14" t="s">
        <v>79</v>
      </c>
      <c r="BK233" s="99">
        <f>ROUND(I233*H233,2)</f>
        <v>0</v>
      </c>
      <c r="BL233" s="14" t="s">
        <v>295</v>
      </c>
      <c r="BM233" s="98" t="s">
        <v>300</v>
      </c>
    </row>
    <row r="234" spans="1:65" s="1" customFormat="1">
      <c r="A234" s="116"/>
      <c r="B234" s="117"/>
      <c r="C234" s="116"/>
      <c r="D234" s="181" t="s">
        <v>126</v>
      </c>
      <c r="E234" s="116"/>
      <c r="F234" s="182" t="s">
        <v>301</v>
      </c>
      <c r="G234" s="116"/>
      <c r="H234" s="116"/>
      <c r="I234" s="116"/>
      <c r="J234" s="116"/>
      <c r="L234" s="28"/>
      <c r="M234" s="100"/>
      <c r="T234" s="49"/>
      <c r="AT234" s="14" t="s">
        <v>126</v>
      </c>
      <c r="AU234" s="14" t="s">
        <v>264</v>
      </c>
    </row>
    <row r="235" spans="1:65" s="1" customFormat="1" ht="16.5" customHeight="1">
      <c r="A235" s="116"/>
      <c r="B235" s="117"/>
      <c r="C235" s="175">
        <v>43</v>
      </c>
      <c r="D235" s="175" t="s">
        <v>119</v>
      </c>
      <c r="E235" s="176" t="s">
        <v>404</v>
      </c>
      <c r="F235" s="177" t="s">
        <v>302</v>
      </c>
      <c r="G235" s="178" t="s">
        <v>294</v>
      </c>
      <c r="H235" s="179">
        <v>5</v>
      </c>
      <c r="I235" s="188"/>
      <c r="J235" s="180">
        <f>ROUND(I235*H235,2)</f>
        <v>0</v>
      </c>
      <c r="K235" s="93"/>
      <c r="L235" s="28"/>
      <c r="M235" s="94" t="s">
        <v>1</v>
      </c>
      <c r="N235" s="95" t="s">
        <v>39</v>
      </c>
      <c r="P235" s="96">
        <f>O235*H235</f>
        <v>0</v>
      </c>
      <c r="Q235" s="96">
        <v>0</v>
      </c>
      <c r="R235" s="96">
        <f>Q235*H235</f>
        <v>0</v>
      </c>
      <c r="S235" s="96">
        <v>0</v>
      </c>
      <c r="T235" s="97">
        <f>S235*H235</f>
        <v>0</v>
      </c>
      <c r="AR235" s="98" t="s">
        <v>295</v>
      </c>
      <c r="AT235" s="98" t="s">
        <v>119</v>
      </c>
      <c r="AU235" s="98" t="s">
        <v>264</v>
      </c>
      <c r="AY235" s="14" t="s">
        <v>114</v>
      </c>
      <c r="BE235" s="99">
        <f>IF(N235="základní",J235,0)</f>
        <v>0</v>
      </c>
      <c r="BF235" s="99">
        <f>IF(N235="snížená",J235,0)</f>
        <v>0</v>
      </c>
      <c r="BG235" s="99">
        <f>IF(N235="zákl. přenesená",J235,0)</f>
        <v>0</v>
      </c>
      <c r="BH235" s="99">
        <f>IF(N235="sníž. přenesená",J235,0)</f>
        <v>0</v>
      </c>
      <c r="BI235" s="99">
        <f>IF(N235="nulová",J235,0)</f>
        <v>0</v>
      </c>
      <c r="BJ235" s="14" t="s">
        <v>79</v>
      </c>
      <c r="BK235" s="99">
        <f>ROUND(I235*H235,2)</f>
        <v>0</v>
      </c>
      <c r="BL235" s="14" t="s">
        <v>295</v>
      </c>
      <c r="BM235" s="98" t="s">
        <v>303</v>
      </c>
    </row>
    <row r="236" spans="1:65" s="1" customFormat="1">
      <c r="A236" s="116"/>
      <c r="B236" s="117"/>
      <c r="C236" s="116"/>
      <c r="D236" s="181" t="s">
        <v>126</v>
      </c>
      <c r="E236" s="116"/>
      <c r="F236" s="182" t="s">
        <v>304</v>
      </c>
      <c r="G236" s="116"/>
      <c r="H236" s="116"/>
      <c r="I236" s="116"/>
      <c r="J236" s="116"/>
      <c r="L236" s="28"/>
      <c r="M236" s="100"/>
      <c r="T236" s="49"/>
      <c r="AT236" s="14" t="s">
        <v>126</v>
      </c>
      <c r="AU236" s="14" t="s">
        <v>264</v>
      </c>
    </row>
    <row r="237" spans="1:65" s="1" customFormat="1" ht="29.25">
      <c r="A237" s="116"/>
      <c r="B237" s="117"/>
      <c r="C237" s="116"/>
      <c r="D237" s="181" t="s">
        <v>128</v>
      </c>
      <c r="E237" s="116"/>
      <c r="F237" s="183" t="s">
        <v>305</v>
      </c>
      <c r="G237" s="116"/>
      <c r="H237" s="116"/>
      <c r="I237" s="116"/>
      <c r="J237" s="116"/>
      <c r="L237" s="28"/>
      <c r="M237" s="100"/>
      <c r="T237" s="49"/>
      <c r="AT237" s="14" t="s">
        <v>128</v>
      </c>
      <c r="AU237" s="14" t="s">
        <v>264</v>
      </c>
    </row>
    <row r="238" spans="1:65" s="1" customFormat="1" ht="16.5" customHeight="1">
      <c r="A238" s="116"/>
      <c r="B238" s="117"/>
      <c r="C238" s="175">
        <v>44</v>
      </c>
      <c r="D238" s="175" t="s">
        <v>119</v>
      </c>
      <c r="E238" s="176" t="s">
        <v>405</v>
      </c>
      <c r="F238" s="177" t="s">
        <v>306</v>
      </c>
      <c r="G238" s="178" t="s">
        <v>294</v>
      </c>
      <c r="H238" s="179">
        <v>25</v>
      </c>
      <c r="I238" s="188"/>
      <c r="J238" s="180">
        <f>ROUND(I238*H238,2)</f>
        <v>0</v>
      </c>
      <c r="K238" s="93"/>
      <c r="L238" s="28"/>
      <c r="M238" s="94" t="s">
        <v>1</v>
      </c>
      <c r="N238" s="95" t="s">
        <v>39</v>
      </c>
      <c r="P238" s="96">
        <f>O238*H238</f>
        <v>0</v>
      </c>
      <c r="Q238" s="96">
        <v>0</v>
      </c>
      <c r="R238" s="96">
        <f>Q238*H238</f>
        <v>0</v>
      </c>
      <c r="S238" s="96">
        <v>0</v>
      </c>
      <c r="T238" s="97">
        <f>S238*H238</f>
        <v>0</v>
      </c>
      <c r="AR238" s="98" t="s">
        <v>295</v>
      </c>
      <c r="AT238" s="98" t="s">
        <v>119</v>
      </c>
      <c r="AU238" s="98" t="s">
        <v>264</v>
      </c>
      <c r="AY238" s="14" t="s">
        <v>114</v>
      </c>
      <c r="BE238" s="99">
        <f>IF(N238="základní",J238,0)</f>
        <v>0</v>
      </c>
      <c r="BF238" s="99">
        <f>IF(N238="snížená",J238,0)</f>
        <v>0</v>
      </c>
      <c r="BG238" s="99">
        <f>IF(N238="zákl. přenesená",J238,0)</f>
        <v>0</v>
      </c>
      <c r="BH238" s="99">
        <f>IF(N238="sníž. přenesená",J238,0)</f>
        <v>0</v>
      </c>
      <c r="BI238" s="99">
        <f>IF(N238="nulová",J238,0)</f>
        <v>0</v>
      </c>
      <c r="BJ238" s="14" t="s">
        <v>79</v>
      </c>
      <c r="BK238" s="99">
        <f>ROUND(I238*H238,2)</f>
        <v>0</v>
      </c>
      <c r="BL238" s="14" t="s">
        <v>295</v>
      </c>
      <c r="BM238" s="98" t="s">
        <v>307</v>
      </c>
    </row>
    <row r="239" spans="1:65" s="1" customFormat="1">
      <c r="A239" s="116"/>
      <c r="B239" s="117"/>
      <c r="C239" s="116"/>
      <c r="D239" s="181" t="s">
        <v>126</v>
      </c>
      <c r="E239" s="116"/>
      <c r="F239" s="182" t="s">
        <v>304</v>
      </c>
      <c r="G239" s="116"/>
      <c r="H239" s="116"/>
      <c r="I239" s="116"/>
      <c r="J239" s="116"/>
      <c r="L239" s="28"/>
      <c r="M239" s="100"/>
      <c r="T239" s="49"/>
      <c r="AT239" s="14" t="s">
        <v>126</v>
      </c>
      <c r="AU239" s="14" t="s">
        <v>264</v>
      </c>
    </row>
    <row r="240" spans="1:65" s="1" customFormat="1" ht="16.5" customHeight="1">
      <c r="A240" s="116"/>
      <c r="B240" s="117"/>
      <c r="C240" s="175">
        <v>45</v>
      </c>
      <c r="D240" s="175" t="s">
        <v>119</v>
      </c>
      <c r="E240" s="176" t="s">
        <v>406</v>
      </c>
      <c r="F240" s="177" t="s">
        <v>308</v>
      </c>
      <c r="G240" s="178" t="s">
        <v>294</v>
      </c>
      <c r="H240" s="179">
        <v>8</v>
      </c>
      <c r="I240" s="188"/>
      <c r="J240" s="180">
        <f>ROUND(I240*H240,2)</f>
        <v>0</v>
      </c>
      <c r="K240" s="93"/>
      <c r="L240" s="28"/>
      <c r="M240" s="94" t="s">
        <v>1</v>
      </c>
      <c r="N240" s="95" t="s">
        <v>39</v>
      </c>
      <c r="P240" s="96">
        <f>O240*H240</f>
        <v>0</v>
      </c>
      <c r="Q240" s="96">
        <v>0</v>
      </c>
      <c r="R240" s="96">
        <f>Q240*H240</f>
        <v>0</v>
      </c>
      <c r="S240" s="96">
        <v>0</v>
      </c>
      <c r="T240" s="97">
        <f>S240*H240</f>
        <v>0</v>
      </c>
      <c r="AR240" s="98" t="s">
        <v>295</v>
      </c>
      <c r="AT240" s="98" t="s">
        <v>119</v>
      </c>
      <c r="AU240" s="98" t="s">
        <v>264</v>
      </c>
      <c r="AY240" s="14" t="s">
        <v>114</v>
      </c>
      <c r="BE240" s="99">
        <f>IF(N240="základní",J240,0)</f>
        <v>0</v>
      </c>
      <c r="BF240" s="99">
        <f>IF(N240="snížená",J240,0)</f>
        <v>0</v>
      </c>
      <c r="BG240" s="99">
        <f>IF(N240="zákl. přenesená",J240,0)</f>
        <v>0</v>
      </c>
      <c r="BH240" s="99">
        <f>IF(N240="sníž. přenesená",J240,0)</f>
        <v>0</v>
      </c>
      <c r="BI240" s="99">
        <f>IF(N240="nulová",J240,0)</f>
        <v>0</v>
      </c>
      <c r="BJ240" s="14" t="s">
        <v>79</v>
      </c>
      <c r="BK240" s="99">
        <f>ROUND(I240*H240,2)</f>
        <v>0</v>
      </c>
      <c r="BL240" s="14" t="s">
        <v>295</v>
      </c>
      <c r="BM240" s="98" t="s">
        <v>309</v>
      </c>
    </row>
    <row r="241" spans="1:65" s="1" customFormat="1">
      <c r="A241" s="116"/>
      <c r="B241" s="117"/>
      <c r="C241" s="116"/>
      <c r="D241" s="181" t="s">
        <v>126</v>
      </c>
      <c r="E241" s="116"/>
      <c r="F241" s="182" t="s">
        <v>310</v>
      </c>
      <c r="G241" s="116"/>
      <c r="H241" s="116"/>
      <c r="I241" s="116"/>
      <c r="J241" s="116"/>
      <c r="L241" s="28"/>
      <c r="M241" s="100"/>
      <c r="T241" s="49"/>
      <c r="AT241" s="14" t="s">
        <v>126</v>
      </c>
      <c r="AU241" s="14" t="s">
        <v>264</v>
      </c>
    </row>
    <row r="242" spans="1:65" s="1" customFormat="1" ht="19.5">
      <c r="A242" s="116"/>
      <c r="B242" s="117"/>
      <c r="C242" s="116"/>
      <c r="D242" s="181" t="s">
        <v>128</v>
      </c>
      <c r="E242" s="116"/>
      <c r="F242" s="183" t="s">
        <v>311</v>
      </c>
      <c r="G242" s="116"/>
      <c r="H242" s="116"/>
      <c r="I242" s="116"/>
      <c r="J242" s="116"/>
      <c r="L242" s="28"/>
      <c r="M242" s="100"/>
      <c r="T242" s="49"/>
      <c r="AT242" s="14" t="s">
        <v>128</v>
      </c>
      <c r="AU242" s="14" t="s">
        <v>264</v>
      </c>
    </row>
    <row r="243" spans="1:65" s="12" customFormat="1" ht="20.85" customHeight="1">
      <c r="A243" s="184"/>
      <c r="B243" s="185"/>
      <c r="C243" s="184"/>
      <c r="D243" s="186" t="s">
        <v>73</v>
      </c>
      <c r="E243" s="186" t="s">
        <v>312</v>
      </c>
      <c r="F243" s="186" t="s">
        <v>313</v>
      </c>
      <c r="G243" s="184"/>
      <c r="H243" s="184"/>
      <c r="I243" s="184"/>
      <c r="J243" s="187">
        <f>BK243</f>
        <v>0</v>
      </c>
      <c r="L243" s="101"/>
      <c r="M243" s="103"/>
      <c r="P243" s="104">
        <f>P244+SUM(P245:P248)</f>
        <v>0</v>
      </c>
      <c r="R243" s="104">
        <f>R244+SUM(R245:R248)</f>
        <v>1.8E-3</v>
      </c>
      <c r="T243" s="105">
        <f>T244+SUM(T245:T248)</f>
        <v>0</v>
      </c>
      <c r="AR243" s="102" t="s">
        <v>79</v>
      </c>
      <c r="AT243" s="106" t="s">
        <v>73</v>
      </c>
      <c r="AU243" s="106" t="s">
        <v>264</v>
      </c>
      <c r="AY243" s="102" t="s">
        <v>114</v>
      </c>
      <c r="BK243" s="107">
        <f>BK244+SUM(BK245:BK248)</f>
        <v>0</v>
      </c>
    </row>
    <row r="244" spans="1:65" s="1" customFormat="1" ht="16.5" customHeight="1">
      <c r="A244" s="116"/>
      <c r="B244" s="117"/>
      <c r="C244" s="175">
        <v>46</v>
      </c>
      <c r="D244" s="175" t="s">
        <v>119</v>
      </c>
      <c r="E244" s="176" t="s">
        <v>407</v>
      </c>
      <c r="F244" s="177" t="s">
        <v>314</v>
      </c>
      <c r="G244" s="178" t="s">
        <v>315</v>
      </c>
      <c r="H244" s="179">
        <v>85</v>
      </c>
      <c r="I244" s="188"/>
      <c r="J244" s="180">
        <f>ROUND(I244*H244,2)</f>
        <v>0</v>
      </c>
      <c r="K244" s="93"/>
      <c r="L244" s="28"/>
      <c r="M244" s="94" t="s">
        <v>1</v>
      </c>
      <c r="N244" s="95" t="s">
        <v>39</v>
      </c>
      <c r="P244" s="96">
        <f>O244*H244</f>
        <v>0</v>
      </c>
      <c r="Q244" s="96">
        <v>0</v>
      </c>
      <c r="R244" s="96">
        <f>Q244*H244</f>
        <v>0</v>
      </c>
      <c r="S244" s="96">
        <v>0</v>
      </c>
      <c r="T244" s="97">
        <f>S244*H244</f>
        <v>0</v>
      </c>
      <c r="AR244" s="98" t="s">
        <v>316</v>
      </c>
      <c r="AT244" s="98" t="s">
        <v>119</v>
      </c>
      <c r="AU244" s="98" t="s">
        <v>270</v>
      </c>
      <c r="AY244" s="14" t="s">
        <v>114</v>
      </c>
      <c r="BE244" s="99">
        <f>IF(N244="základní",J244,0)</f>
        <v>0</v>
      </c>
      <c r="BF244" s="99">
        <f>IF(N244="snížená",J244,0)</f>
        <v>0</v>
      </c>
      <c r="BG244" s="99">
        <f>IF(N244="zákl. přenesená",J244,0)</f>
        <v>0</v>
      </c>
      <c r="BH244" s="99">
        <f>IF(N244="sníž. přenesená",J244,0)</f>
        <v>0</v>
      </c>
      <c r="BI244" s="99">
        <f>IF(N244="nulová",J244,0)</f>
        <v>0</v>
      </c>
      <c r="BJ244" s="14" t="s">
        <v>79</v>
      </c>
      <c r="BK244" s="99">
        <f>ROUND(I244*H244,2)</f>
        <v>0</v>
      </c>
      <c r="BL244" s="14" t="s">
        <v>316</v>
      </c>
      <c r="BM244" s="98" t="s">
        <v>317</v>
      </c>
    </row>
    <row r="245" spans="1:65" s="1" customFormat="1">
      <c r="A245" s="116"/>
      <c r="B245" s="117"/>
      <c r="C245" s="116"/>
      <c r="D245" s="181" t="s">
        <v>126</v>
      </c>
      <c r="E245" s="116"/>
      <c r="F245" s="182" t="s">
        <v>318</v>
      </c>
      <c r="G245" s="116"/>
      <c r="H245" s="116"/>
      <c r="I245" s="116"/>
      <c r="J245" s="116"/>
      <c r="L245" s="28"/>
      <c r="M245" s="100"/>
      <c r="T245" s="49"/>
      <c r="AT245" s="14" t="s">
        <v>126</v>
      </c>
      <c r="AU245" s="14" t="s">
        <v>270</v>
      </c>
    </row>
    <row r="246" spans="1:65" s="1" customFormat="1" ht="16.5" customHeight="1">
      <c r="A246" s="116"/>
      <c r="B246" s="117"/>
      <c r="C246" s="175">
        <v>47</v>
      </c>
      <c r="D246" s="175" t="s">
        <v>119</v>
      </c>
      <c r="E246" s="176" t="s">
        <v>408</v>
      </c>
      <c r="F246" s="177" t="s">
        <v>319</v>
      </c>
      <c r="G246" s="178" t="s">
        <v>315</v>
      </c>
      <c r="H246" s="179">
        <v>55</v>
      </c>
      <c r="I246" s="188"/>
      <c r="J246" s="180">
        <f>ROUND(I246*H246,2)</f>
        <v>0</v>
      </c>
      <c r="K246" s="93"/>
      <c r="L246" s="28"/>
      <c r="M246" s="94" t="s">
        <v>1</v>
      </c>
      <c r="N246" s="95" t="s">
        <v>39</v>
      </c>
      <c r="P246" s="96">
        <f>O246*H246</f>
        <v>0</v>
      </c>
      <c r="Q246" s="96">
        <v>0</v>
      </c>
      <c r="R246" s="96">
        <f>Q246*H246</f>
        <v>0</v>
      </c>
      <c r="S246" s="96">
        <v>0</v>
      </c>
      <c r="T246" s="97">
        <f>S246*H246</f>
        <v>0</v>
      </c>
      <c r="AR246" s="98" t="s">
        <v>316</v>
      </c>
      <c r="AT246" s="98" t="s">
        <v>119</v>
      </c>
      <c r="AU246" s="98" t="s">
        <v>270</v>
      </c>
      <c r="AY246" s="14" t="s">
        <v>114</v>
      </c>
      <c r="BE246" s="99">
        <f>IF(N246="základní",J246,0)</f>
        <v>0</v>
      </c>
      <c r="BF246" s="99">
        <f>IF(N246="snížená",J246,0)</f>
        <v>0</v>
      </c>
      <c r="BG246" s="99">
        <f>IF(N246="zákl. přenesená",J246,0)</f>
        <v>0</v>
      </c>
      <c r="BH246" s="99">
        <f>IF(N246="sníž. přenesená",J246,0)</f>
        <v>0</v>
      </c>
      <c r="BI246" s="99">
        <f>IF(N246="nulová",J246,0)</f>
        <v>0</v>
      </c>
      <c r="BJ246" s="14" t="s">
        <v>79</v>
      </c>
      <c r="BK246" s="99">
        <f>ROUND(I246*H246,2)</f>
        <v>0</v>
      </c>
      <c r="BL246" s="14" t="s">
        <v>316</v>
      </c>
      <c r="BM246" s="98" t="s">
        <v>320</v>
      </c>
    </row>
    <row r="247" spans="1:65" s="1" customFormat="1">
      <c r="A247" s="116"/>
      <c r="B247" s="117"/>
      <c r="C247" s="116"/>
      <c r="D247" s="181" t="s">
        <v>126</v>
      </c>
      <c r="E247" s="116"/>
      <c r="F247" s="182" t="s">
        <v>321</v>
      </c>
      <c r="G247" s="116"/>
      <c r="H247" s="116"/>
      <c r="I247" s="116"/>
      <c r="J247" s="116"/>
      <c r="L247" s="28"/>
      <c r="M247" s="100"/>
      <c r="T247" s="49"/>
      <c r="AT247" s="14" t="s">
        <v>126</v>
      </c>
      <c r="AU247" s="14" t="s">
        <v>270</v>
      </c>
    </row>
    <row r="248" spans="1:65" s="12" customFormat="1" ht="20.85" customHeight="1">
      <c r="A248" s="184"/>
      <c r="B248" s="185"/>
      <c r="C248" s="184"/>
      <c r="D248" s="186" t="s">
        <v>73</v>
      </c>
      <c r="E248" s="186" t="s">
        <v>322</v>
      </c>
      <c r="F248" s="186" t="s">
        <v>323</v>
      </c>
      <c r="G248" s="184"/>
      <c r="H248" s="184"/>
      <c r="I248" s="184"/>
      <c r="J248" s="187">
        <f>BK248</f>
        <v>0</v>
      </c>
      <c r="L248" s="101"/>
      <c r="M248" s="103"/>
      <c r="P248" s="104">
        <f>P249+SUM(P250:P255)</f>
        <v>0</v>
      </c>
      <c r="R248" s="104">
        <f>R249+SUM(R250:R255)</f>
        <v>1.8E-3</v>
      </c>
      <c r="T248" s="105">
        <f>T249+SUM(T250:T255)</f>
        <v>0</v>
      </c>
      <c r="AR248" s="102" t="s">
        <v>79</v>
      </c>
      <c r="AT248" s="106" t="s">
        <v>73</v>
      </c>
      <c r="AU248" s="106" t="s">
        <v>270</v>
      </c>
      <c r="AY248" s="102" t="s">
        <v>114</v>
      </c>
      <c r="BK248" s="107">
        <f>BK249+SUM(BK250:BK255)</f>
        <v>0</v>
      </c>
    </row>
    <row r="249" spans="1:65" s="1" customFormat="1" ht="16.5" customHeight="1">
      <c r="A249" s="116"/>
      <c r="B249" s="117"/>
      <c r="C249" s="175">
        <v>48</v>
      </c>
      <c r="D249" s="175" t="s">
        <v>119</v>
      </c>
      <c r="E249" s="176" t="s">
        <v>409</v>
      </c>
      <c r="F249" s="177" t="s">
        <v>324</v>
      </c>
      <c r="G249" s="178" t="s">
        <v>137</v>
      </c>
      <c r="H249" s="179">
        <v>60</v>
      </c>
      <c r="I249" s="188"/>
      <c r="J249" s="180">
        <f>ROUND(I249*H249,2)</f>
        <v>0</v>
      </c>
      <c r="K249" s="93"/>
      <c r="L249" s="28"/>
      <c r="M249" s="94" t="s">
        <v>1</v>
      </c>
      <c r="N249" s="95" t="s">
        <v>39</v>
      </c>
      <c r="P249" s="96">
        <f>O249*H249</f>
        <v>0</v>
      </c>
      <c r="Q249" s="96">
        <v>0</v>
      </c>
      <c r="R249" s="96">
        <f>Q249*H249</f>
        <v>0</v>
      </c>
      <c r="S249" s="96">
        <v>0</v>
      </c>
      <c r="T249" s="97">
        <f>S249*H249</f>
        <v>0</v>
      </c>
      <c r="AR249" s="98" t="s">
        <v>123</v>
      </c>
      <c r="AT249" s="98" t="s">
        <v>119</v>
      </c>
      <c r="AU249" s="98" t="s">
        <v>143</v>
      </c>
      <c r="AY249" s="14" t="s">
        <v>114</v>
      </c>
      <c r="BE249" s="99">
        <f>IF(N249="základní",J249,0)</f>
        <v>0</v>
      </c>
      <c r="BF249" s="99">
        <f>IF(N249="snížená",J249,0)</f>
        <v>0</v>
      </c>
      <c r="BG249" s="99">
        <f>IF(N249="zákl. přenesená",J249,0)</f>
        <v>0</v>
      </c>
      <c r="BH249" s="99">
        <f>IF(N249="sníž. přenesená",J249,0)</f>
        <v>0</v>
      </c>
      <c r="BI249" s="99">
        <f>IF(N249="nulová",J249,0)</f>
        <v>0</v>
      </c>
      <c r="BJ249" s="14" t="s">
        <v>79</v>
      </c>
      <c r="BK249" s="99">
        <f>ROUND(I249*H249,2)</f>
        <v>0</v>
      </c>
      <c r="BL249" s="14" t="s">
        <v>123</v>
      </c>
      <c r="BM249" s="98" t="s">
        <v>325</v>
      </c>
    </row>
    <row r="250" spans="1:65" s="1" customFormat="1">
      <c r="A250" s="116"/>
      <c r="B250" s="117"/>
      <c r="C250" s="116"/>
      <c r="D250" s="181" t="s">
        <v>126</v>
      </c>
      <c r="E250" s="116"/>
      <c r="F250" s="182" t="s">
        <v>326</v>
      </c>
      <c r="G250" s="116"/>
      <c r="H250" s="116"/>
      <c r="I250" s="116"/>
      <c r="J250" s="116"/>
      <c r="L250" s="28"/>
      <c r="M250" s="100"/>
      <c r="T250" s="49"/>
      <c r="AT250" s="14" t="s">
        <v>126</v>
      </c>
      <c r="AU250" s="14" t="s">
        <v>143</v>
      </c>
    </row>
    <row r="251" spans="1:65" s="1" customFormat="1" ht="16.5" customHeight="1">
      <c r="A251" s="116"/>
      <c r="B251" s="117"/>
      <c r="C251" s="175">
        <v>49</v>
      </c>
      <c r="D251" s="175" t="s">
        <v>119</v>
      </c>
      <c r="E251" s="176" t="s">
        <v>410</v>
      </c>
      <c r="F251" s="177" t="s">
        <v>327</v>
      </c>
      <c r="G251" s="178" t="s">
        <v>122</v>
      </c>
      <c r="H251" s="179">
        <v>15</v>
      </c>
      <c r="I251" s="188"/>
      <c r="J251" s="180">
        <f>ROUND(I251*H251,2)</f>
        <v>0</v>
      </c>
      <c r="K251" s="93"/>
      <c r="L251" s="28"/>
      <c r="M251" s="94" t="s">
        <v>1</v>
      </c>
      <c r="N251" s="95" t="s">
        <v>39</v>
      </c>
      <c r="P251" s="96">
        <f>O251*H251</f>
        <v>0</v>
      </c>
      <c r="Q251" s="96">
        <v>0</v>
      </c>
      <c r="R251" s="96">
        <f>Q251*H251</f>
        <v>0</v>
      </c>
      <c r="S251" s="96">
        <v>0</v>
      </c>
      <c r="T251" s="97">
        <f>S251*H251</f>
        <v>0</v>
      </c>
      <c r="AR251" s="98" t="s">
        <v>123</v>
      </c>
      <c r="AT251" s="98" t="s">
        <v>119</v>
      </c>
      <c r="AU251" s="98" t="s">
        <v>143</v>
      </c>
      <c r="AY251" s="14" t="s">
        <v>114</v>
      </c>
      <c r="BE251" s="99">
        <f>IF(N251="základní",J251,0)</f>
        <v>0</v>
      </c>
      <c r="BF251" s="99">
        <f>IF(N251="snížená",J251,0)</f>
        <v>0</v>
      </c>
      <c r="BG251" s="99">
        <f>IF(N251="zákl. přenesená",J251,0)</f>
        <v>0</v>
      </c>
      <c r="BH251" s="99">
        <f>IF(N251="sníž. přenesená",J251,0)</f>
        <v>0</v>
      </c>
      <c r="BI251" s="99">
        <f>IF(N251="nulová",J251,0)</f>
        <v>0</v>
      </c>
      <c r="BJ251" s="14" t="s">
        <v>79</v>
      </c>
      <c r="BK251" s="99">
        <f>ROUND(I251*H251,2)</f>
        <v>0</v>
      </c>
      <c r="BL251" s="14" t="s">
        <v>123</v>
      </c>
      <c r="BM251" s="98" t="s">
        <v>328</v>
      </c>
    </row>
    <row r="252" spans="1:65" s="1" customFormat="1">
      <c r="A252" s="116"/>
      <c r="B252" s="117"/>
      <c r="C252" s="116"/>
      <c r="D252" s="181" t="s">
        <v>126</v>
      </c>
      <c r="E252" s="116"/>
      <c r="F252" s="182" t="s">
        <v>327</v>
      </c>
      <c r="G252" s="116"/>
      <c r="H252" s="116"/>
      <c r="I252" s="116"/>
      <c r="J252" s="116"/>
      <c r="L252" s="28"/>
      <c r="M252" s="100"/>
      <c r="T252" s="49"/>
      <c r="AT252" s="14" t="s">
        <v>126</v>
      </c>
      <c r="AU252" s="14" t="s">
        <v>143</v>
      </c>
    </row>
    <row r="253" spans="1:65" s="1" customFormat="1" ht="16.5" customHeight="1">
      <c r="A253" s="116"/>
      <c r="B253" s="117"/>
      <c r="C253" s="175">
        <v>50</v>
      </c>
      <c r="D253" s="175" t="s">
        <v>119</v>
      </c>
      <c r="E253" s="176" t="s">
        <v>411</v>
      </c>
      <c r="F253" s="177" t="s">
        <v>329</v>
      </c>
      <c r="G253" s="178" t="s">
        <v>122</v>
      </c>
      <c r="H253" s="179">
        <v>2</v>
      </c>
      <c r="I253" s="188"/>
      <c r="J253" s="180">
        <f>ROUND(I253*H253,2)</f>
        <v>0</v>
      </c>
      <c r="K253" s="93"/>
      <c r="L253" s="28"/>
      <c r="M253" s="94" t="s">
        <v>1</v>
      </c>
      <c r="N253" s="95" t="s">
        <v>39</v>
      </c>
      <c r="P253" s="96">
        <f>O253*H253</f>
        <v>0</v>
      </c>
      <c r="Q253" s="96">
        <v>0</v>
      </c>
      <c r="R253" s="96">
        <f>Q253*H253</f>
        <v>0</v>
      </c>
      <c r="S253" s="96">
        <v>0</v>
      </c>
      <c r="T253" s="97">
        <f>S253*H253</f>
        <v>0</v>
      </c>
      <c r="AR253" s="98" t="s">
        <v>123</v>
      </c>
      <c r="AT253" s="98" t="s">
        <v>119</v>
      </c>
      <c r="AU253" s="98" t="s">
        <v>143</v>
      </c>
      <c r="AY253" s="14" t="s">
        <v>114</v>
      </c>
      <c r="BE253" s="99">
        <f>IF(N253="základní",J253,0)</f>
        <v>0</v>
      </c>
      <c r="BF253" s="99">
        <f>IF(N253="snížená",J253,0)</f>
        <v>0</v>
      </c>
      <c r="BG253" s="99">
        <f>IF(N253="zákl. přenesená",J253,0)</f>
        <v>0</v>
      </c>
      <c r="BH253" s="99">
        <f>IF(N253="sníž. přenesená",J253,0)</f>
        <v>0</v>
      </c>
      <c r="BI253" s="99">
        <f>IF(N253="nulová",J253,0)</f>
        <v>0</v>
      </c>
      <c r="BJ253" s="14" t="s">
        <v>79</v>
      </c>
      <c r="BK253" s="99">
        <f>ROUND(I253*H253,2)</f>
        <v>0</v>
      </c>
      <c r="BL253" s="14" t="s">
        <v>123</v>
      </c>
      <c r="BM253" s="98" t="s">
        <v>330</v>
      </c>
    </row>
    <row r="254" spans="1:65" s="1" customFormat="1">
      <c r="A254" s="116"/>
      <c r="B254" s="117"/>
      <c r="C254" s="116"/>
      <c r="D254" s="181" t="s">
        <v>126</v>
      </c>
      <c r="E254" s="116"/>
      <c r="F254" s="182" t="s">
        <v>329</v>
      </c>
      <c r="G254" s="116"/>
      <c r="H254" s="116"/>
      <c r="I254" s="116"/>
      <c r="J254" s="116"/>
      <c r="L254" s="28"/>
      <c r="M254" s="100"/>
      <c r="T254" s="49"/>
      <c r="AT254" s="14" t="s">
        <v>126</v>
      </c>
      <c r="AU254" s="14" t="s">
        <v>143</v>
      </c>
    </row>
    <row r="255" spans="1:65" s="12" customFormat="1" ht="20.85" customHeight="1">
      <c r="A255" s="184"/>
      <c r="B255" s="185"/>
      <c r="C255" s="184"/>
      <c r="D255" s="186" t="s">
        <v>73</v>
      </c>
      <c r="E255" s="186" t="s">
        <v>331</v>
      </c>
      <c r="F255" s="186" t="s">
        <v>332</v>
      </c>
      <c r="G255" s="184"/>
      <c r="H255" s="184"/>
      <c r="I255" s="184"/>
      <c r="J255" s="187">
        <f>BK255</f>
        <v>0</v>
      </c>
      <c r="L255" s="101"/>
      <c r="M255" s="103"/>
      <c r="P255" s="104">
        <f>P256+SUM(P257:P302)</f>
        <v>0</v>
      </c>
      <c r="R255" s="104">
        <f>R256+SUM(R257:R302)</f>
        <v>1.8E-3</v>
      </c>
      <c r="T255" s="105">
        <f>T256+SUM(T257:T302)</f>
        <v>0</v>
      </c>
      <c r="AR255" s="102" t="s">
        <v>79</v>
      </c>
      <c r="AT255" s="106" t="s">
        <v>73</v>
      </c>
      <c r="AU255" s="106" t="s">
        <v>143</v>
      </c>
      <c r="AY255" s="102" t="s">
        <v>114</v>
      </c>
      <c r="BK255" s="107">
        <f>BK256+SUM(BK257:BK302)</f>
        <v>0</v>
      </c>
    </row>
    <row r="256" spans="1:65" s="1" customFormat="1" ht="16.5" customHeight="1">
      <c r="A256" s="116"/>
      <c r="B256" s="117"/>
      <c r="C256" s="175">
        <v>51</v>
      </c>
      <c r="D256" s="175" t="s">
        <v>119</v>
      </c>
      <c r="E256" s="176" t="s">
        <v>412</v>
      </c>
      <c r="F256" s="177" t="s">
        <v>333</v>
      </c>
      <c r="G256" s="178" t="s">
        <v>334</v>
      </c>
      <c r="H256" s="179">
        <v>2</v>
      </c>
      <c r="I256" s="188"/>
      <c r="J256" s="180">
        <f>ROUND(I256*H256,2)</f>
        <v>0</v>
      </c>
      <c r="K256" s="93"/>
      <c r="L256" s="28"/>
      <c r="M256" s="94" t="s">
        <v>1</v>
      </c>
      <c r="N256" s="95" t="s">
        <v>39</v>
      </c>
      <c r="P256" s="96">
        <f>O256*H256</f>
        <v>0</v>
      </c>
      <c r="Q256" s="96">
        <v>0</v>
      </c>
      <c r="R256" s="96">
        <f>Q256*H256</f>
        <v>0</v>
      </c>
      <c r="S256" s="96">
        <v>0</v>
      </c>
      <c r="T256" s="97">
        <f>S256*H256</f>
        <v>0</v>
      </c>
      <c r="AR256" s="98" t="s">
        <v>178</v>
      </c>
      <c r="AT256" s="98" t="s">
        <v>119</v>
      </c>
      <c r="AU256" s="98" t="s">
        <v>155</v>
      </c>
      <c r="AY256" s="14" t="s">
        <v>114</v>
      </c>
      <c r="BE256" s="99">
        <f>IF(N256="základní",J256,0)</f>
        <v>0</v>
      </c>
      <c r="BF256" s="99">
        <f>IF(N256="snížená",J256,0)</f>
        <v>0</v>
      </c>
      <c r="BG256" s="99">
        <f>IF(N256="zákl. přenesená",J256,0)</f>
        <v>0</v>
      </c>
      <c r="BH256" s="99">
        <f>IF(N256="sníž. přenesená",J256,0)</f>
        <v>0</v>
      </c>
      <c r="BI256" s="99">
        <f>IF(N256="nulová",J256,0)</f>
        <v>0</v>
      </c>
      <c r="BJ256" s="14" t="s">
        <v>79</v>
      </c>
      <c r="BK256" s="99">
        <f>ROUND(I256*H256,2)</f>
        <v>0</v>
      </c>
      <c r="BL256" s="14" t="s">
        <v>178</v>
      </c>
      <c r="BM256" s="98" t="s">
        <v>335</v>
      </c>
    </row>
    <row r="257" spans="1:65" s="1" customFormat="1">
      <c r="A257" s="116"/>
      <c r="B257" s="117"/>
      <c r="C257" s="116"/>
      <c r="D257" s="181" t="s">
        <v>126</v>
      </c>
      <c r="E257" s="116"/>
      <c r="F257" s="182" t="s">
        <v>333</v>
      </c>
      <c r="G257" s="116"/>
      <c r="H257" s="116"/>
      <c r="I257" s="116"/>
      <c r="J257" s="116"/>
      <c r="L257" s="28"/>
      <c r="M257" s="100"/>
      <c r="T257" s="49"/>
      <c r="AT257" s="14" t="s">
        <v>126</v>
      </c>
      <c r="AU257" s="14" t="s">
        <v>155</v>
      </c>
    </row>
    <row r="258" spans="1:65" s="1" customFormat="1" ht="16.5" customHeight="1">
      <c r="A258" s="116"/>
      <c r="B258" s="117"/>
      <c r="C258" s="175">
        <v>52</v>
      </c>
      <c r="D258" s="175" t="s">
        <v>119</v>
      </c>
      <c r="E258" s="176" t="s">
        <v>413</v>
      </c>
      <c r="F258" s="177" t="s">
        <v>336</v>
      </c>
      <c r="G258" s="178" t="s">
        <v>334</v>
      </c>
      <c r="H258" s="179">
        <v>2</v>
      </c>
      <c r="I258" s="188"/>
      <c r="J258" s="180">
        <f>ROUND(I258*H258,2)</f>
        <v>0</v>
      </c>
      <c r="K258" s="93"/>
      <c r="L258" s="28"/>
      <c r="M258" s="94" t="s">
        <v>1</v>
      </c>
      <c r="N258" s="95" t="s">
        <v>39</v>
      </c>
      <c r="P258" s="96">
        <f>O258*H258</f>
        <v>0</v>
      </c>
      <c r="Q258" s="96">
        <v>0</v>
      </c>
      <c r="R258" s="96">
        <f>Q258*H258</f>
        <v>0</v>
      </c>
      <c r="S258" s="96">
        <v>0</v>
      </c>
      <c r="T258" s="97">
        <f>S258*H258</f>
        <v>0</v>
      </c>
      <c r="AR258" s="98" t="s">
        <v>178</v>
      </c>
      <c r="AT258" s="98" t="s">
        <v>119</v>
      </c>
      <c r="AU258" s="98" t="s">
        <v>155</v>
      </c>
      <c r="AY258" s="14" t="s">
        <v>114</v>
      </c>
      <c r="BE258" s="99">
        <f>IF(N258="základní",J258,0)</f>
        <v>0</v>
      </c>
      <c r="BF258" s="99">
        <f>IF(N258="snížená",J258,0)</f>
        <v>0</v>
      </c>
      <c r="BG258" s="99">
        <f>IF(N258="zákl. přenesená",J258,0)</f>
        <v>0</v>
      </c>
      <c r="BH258" s="99">
        <f>IF(N258="sníž. přenesená",J258,0)</f>
        <v>0</v>
      </c>
      <c r="BI258" s="99">
        <f>IF(N258="nulová",J258,0)</f>
        <v>0</v>
      </c>
      <c r="BJ258" s="14" t="s">
        <v>79</v>
      </c>
      <c r="BK258" s="99">
        <f>ROUND(I258*H258,2)</f>
        <v>0</v>
      </c>
      <c r="BL258" s="14" t="s">
        <v>178</v>
      </c>
      <c r="BM258" s="98" t="s">
        <v>337</v>
      </c>
    </row>
    <row r="259" spans="1:65" s="1" customFormat="1">
      <c r="A259" s="116"/>
      <c r="B259" s="117"/>
      <c r="C259" s="116"/>
      <c r="D259" s="181" t="s">
        <v>126</v>
      </c>
      <c r="E259" s="116"/>
      <c r="F259" s="182" t="s">
        <v>336</v>
      </c>
      <c r="G259" s="116"/>
      <c r="H259" s="116"/>
      <c r="I259" s="116"/>
      <c r="J259" s="116"/>
      <c r="L259" s="28"/>
      <c r="M259" s="100"/>
      <c r="T259" s="49"/>
      <c r="AT259" s="14" t="s">
        <v>126</v>
      </c>
      <c r="AU259" s="14" t="s">
        <v>155</v>
      </c>
    </row>
    <row r="260" spans="1:65" s="1" customFormat="1" ht="16.5" customHeight="1">
      <c r="A260" s="116"/>
      <c r="B260" s="117"/>
      <c r="C260" s="175">
        <v>53</v>
      </c>
      <c r="D260" s="175" t="s">
        <v>119</v>
      </c>
      <c r="E260" s="176" t="s">
        <v>283</v>
      </c>
      <c r="F260" s="177" t="s">
        <v>338</v>
      </c>
      <c r="G260" s="178" t="s">
        <v>334</v>
      </c>
      <c r="H260" s="179">
        <v>2</v>
      </c>
      <c r="I260" s="188"/>
      <c r="J260" s="180">
        <f>ROUND(I260*H260,2)</f>
        <v>0</v>
      </c>
      <c r="K260" s="93"/>
      <c r="L260" s="28"/>
      <c r="M260" s="94" t="s">
        <v>1</v>
      </c>
      <c r="N260" s="95" t="s">
        <v>39</v>
      </c>
      <c r="P260" s="96">
        <f>O260*H260</f>
        <v>0</v>
      </c>
      <c r="Q260" s="96">
        <v>0</v>
      </c>
      <c r="R260" s="96">
        <f>Q260*H260</f>
        <v>0</v>
      </c>
      <c r="S260" s="96">
        <v>0</v>
      </c>
      <c r="T260" s="97">
        <f>S260*H260</f>
        <v>0</v>
      </c>
      <c r="AR260" s="98" t="s">
        <v>178</v>
      </c>
      <c r="AT260" s="98" t="s">
        <v>119</v>
      </c>
      <c r="AU260" s="98" t="s">
        <v>155</v>
      </c>
      <c r="AY260" s="14" t="s">
        <v>114</v>
      </c>
      <c r="BE260" s="99">
        <f>IF(N260="základní",J260,0)</f>
        <v>0</v>
      </c>
      <c r="BF260" s="99">
        <f>IF(N260="snížená",J260,0)</f>
        <v>0</v>
      </c>
      <c r="BG260" s="99">
        <f>IF(N260="zákl. přenesená",J260,0)</f>
        <v>0</v>
      </c>
      <c r="BH260" s="99">
        <f>IF(N260="sníž. přenesená",J260,0)</f>
        <v>0</v>
      </c>
      <c r="BI260" s="99">
        <f>IF(N260="nulová",J260,0)</f>
        <v>0</v>
      </c>
      <c r="BJ260" s="14" t="s">
        <v>79</v>
      </c>
      <c r="BK260" s="99">
        <f>ROUND(I260*H260,2)</f>
        <v>0</v>
      </c>
      <c r="BL260" s="14" t="s">
        <v>178</v>
      </c>
      <c r="BM260" s="98" t="s">
        <v>339</v>
      </c>
    </row>
    <row r="261" spans="1:65" s="1" customFormat="1">
      <c r="A261" s="116"/>
      <c r="B261" s="117"/>
      <c r="C261" s="116"/>
      <c r="D261" s="181" t="s">
        <v>126</v>
      </c>
      <c r="E261" s="116"/>
      <c r="F261" s="182" t="s">
        <v>338</v>
      </c>
      <c r="G261" s="116"/>
      <c r="H261" s="116"/>
      <c r="I261" s="116"/>
      <c r="J261" s="116"/>
      <c r="L261" s="28"/>
      <c r="M261" s="100"/>
      <c r="T261" s="49"/>
      <c r="AT261" s="14" t="s">
        <v>126</v>
      </c>
      <c r="AU261" s="14" t="s">
        <v>155</v>
      </c>
    </row>
    <row r="262" spans="1:65" s="1" customFormat="1" ht="16.5" customHeight="1">
      <c r="A262" s="116"/>
      <c r="B262" s="117"/>
      <c r="C262" s="175">
        <v>54</v>
      </c>
      <c r="D262" s="175" t="s">
        <v>119</v>
      </c>
      <c r="E262" s="176" t="s">
        <v>414</v>
      </c>
      <c r="F262" s="177" t="s">
        <v>340</v>
      </c>
      <c r="G262" s="178" t="s">
        <v>334</v>
      </c>
      <c r="H262" s="179">
        <v>2</v>
      </c>
      <c r="I262" s="188"/>
      <c r="J262" s="180">
        <f>ROUND(I262*H262,2)</f>
        <v>0</v>
      </c>
      <c r="K262" s="93"/>
      <c r="L262" s="28"/>
      <c r="M262" s="94" t="s">
        <v>1</v>
      </c>
      <c r="N262" s="95" t="s">
        <v>39</v>
      </c>
      <c r="P262" s="96">
        <f>O262*H262</f>
        <v>0</v>
      </c>
      <c r="Q262" s="96">
        <v>0</v>
      </c>
      <c r="R262" s="96">
        <f>Q262*H262</f>
        <v>0</v>
      </c>
      <c r="S262" s="96">
        <v>0</v>
      </c>
      <c r="T262" s="97">
        <f>S262*H262</f>
        <v>0</v>
      </c>
      <c r="AR262" s="98" t="s">
        <v>178</v>
      </c>
      <c r="AT262" s="98" t="s">
        <v>119</v>
      </c>
      <c r="AU262" s="98" t="s">
        <v>155</v>
      </c>
      <c r="AY262" s="14" t="s">
        <v>114</v>
      </c>
      <c r="BE262" s="99">
        <f>IF(N262="základní",J262,0)</f>
        <v>0</v>
      </c>
      <c r="BF262" s="99">
        <f>IF(N262="snížená",J262,0)</f>
        <v>0</v>
      </c>
      <c r="BG262" s="99">
        <f>IF(N262="zákl. přenesená",J262,0)</f>
        <v>0</v>
      </c>
      <c r="BH262" s="99">
        <f>IF(N262="sníž. přenesená",J262,0)</f>
        <v>0</v>
      </c>
      <c r="BI262" s="99">
        <f>IF(N262="nulová",J262,0)</f>
        <v>0</v>
      </c>
      <c r="BJ262" s="14" t="s">
        <v>79</v>
      </c>
      <c r="BK262" s="99">
        <f>ROUND(I262*H262,2)</f>
        <v>0</v>
      </c>
      <c r="BL262" s="14" t="s">
        <v>178</v>
      </c>
      <c r="BM262" s="98" t="s">
        <v>341</v>
      </c>
    </row>
    <row r="263" spans="1:65" s="1" customFormat="1">
      <c r="A263" s="116"/>
      <c r="B263" s="117"/>
      <c r="C263" s="116"/>
      <c r="D263" s="181" t="s">
        <v>126</v>
      </c>
      <c r="E263" s="116"/>
      <c r="F263" s="182" t="s">
        <v>340</v>
      </c>
      <c r="G263" s="116"/>
      <c r="H263" s="116"/>
      <c r="I263" s="116"/>
      <c r="J263" s="116"/>
      <c r="L263" s="28"/>
      <c r="M263" s="100"/>
      <c r="T263" s="49"/>
      <c r="AT263" s="14" t="s">
        <v>126</v>
      </c>
      <c r="AU263" s="14" t="s">
        <v>155</v>
      </c>
    </row>
    <row r="264" spans="1:65" s="1" customFormat="1" ht="16.5" customHeight="1">
      <c r="A264" s="116"/>
      <c r="B264" s="117"/>
      <c r="C264" s="175">
        <v>55</v>
      </c>
      <c r="D264" s="175" t="s">
        <v>119</v>
      </c>
      <c r="E264" s="176" t="s">
        <v>286</v>
      </c>
      <c r="F264" s="177" t="s">
        <v>342</v>
      </c>
      <c r="G264" s="178" t="s">
        <v>334</v>
      </c>
      <c r="H264" s="179">
        <v>2</v>
      </c>
      <c r="I264" s="188"/>
      <c r="J264" s="180">
        <f>ROUND(I264*H264,2)</f>
        <v>0</v>
      </c>
      <c r="K264" s="93"/>
      <c r="L264" s="28"/>
      <c r="M264" s="94" t="s">
        <v>1</v>
      </c>
      <c r="N264" s="95" t="s">
        <v>39</v>
      </c>
      <c r="P264" s="96">
        <f>O264*H264</f>
        <v>0</v>
      </c>
      <c r="Q264" s="96">
        <v>0</v>
      </c>
      <c r="R264" s="96">
        <f>Q264*H264</f>
        <v>0</v>
      </c>
      <c r="S264" s="96">
        <v>0</v>
      </c>
      <c r="T264" s="97">
        <f>S264*H264</f>
        <v>0</v>
      </c>
      <c r="AR264" s="98" t="s">
        <v>178</v>
      </c>
      <c r="AT264" s="98" t="s">
        <v>119</v>
      </c>
      <c r="AU264" s="98" t="s">
        <v>155</v>
      </c>
      <c r="AY264" s="14" t="s">
        <v>114</v>
      </c>
      <c r="BE264" s="99">
        <f>IF(N264="základní",J264,0)</f>
        <v>0</v>
      </c>
      <c r="BF264" s="99">
        <f>IF(N264="snížená",J264,0)</f>
        <v>0</v>
      </c>
      <c r="BG264" s="99">
        <f>IF(N264="zákl. přenesená",J264,0)</f>
        <v>0</v>
      </c>
      <c r="BH264" s="99">
        <f>IF(N264="sníž. přenesená",J264,0)</f>
        <v>0</v>
      </c>
      <c r="BI264" s="99">
        <f>IF(N264="nulová",J264,0)</f>
        <v>0</v>
      </c>
      <c r="BJ264" s="14" t="s">
        <v>79</v>
      </c>
      <c r="BK264" s="99">
        <f>ROUND(I264*H264,2)</f>
        <v>0</v>
      </c>
      <c r="BL264" s="14" t="s">
        <v>178</v>
      </c>
      <c r="BM264" s="98" t="s">
        <v>343</v>
      </c>
    </row>
    <row r="265" spans="1:65" s="1" customFormat="1">
      <c r="A265" s="116"/>
      <c r="B265" s="117"/>
      <c r="C265" s="116"/>
      <c r="D265" s="181" t="s">
        <v>126</v>
      </c>
      <c r="E265" s="116"/>
      <c r="F265" s="182" t="s">
        <v>342</v>
      </c>
      <c r="G265" s="116"/>
      <c r="H265" s="116"/>
      <c r="I265" s="116"/>
      <c r="J265" s="116"/>
      <c r="L265" s="28"/>
      <c r="M265" s="100"/>
      <c r="T265" s="49"/>
      <c r="AT265" s="14" t="s">
        <v>126</v>
      </c>
      <c r="AU265" s="14" t="s">
        <v>155</v>
      </c>
    </row>
    <row r="266" spans="1:65" s="1" customFormat="1" ht="16.5" customHeight="1">
      <c r="A266" s="116"/>
      <c r="B266" s="117"/>
      <c r="C266" s="175">
        <v>56</v>
      </c>
      <c r="D266" s="175" t="s">
        <v>119</v>
      </c>
      <c r="E266" s="176" t="s">
        <v>415</v>
      </c>
      <c r="F266" s="177" t="s">
        <v>344</v>
      </c>
      <c r="G266" s="178" t="s">
        <v>334</v>
      </c>
      <c r="H266" s="179">
        <v>2</v>
      </c>
      <c r="I266" s="188"/>
      <c r="J266" s="180">
        <f>ROUND(I266*H266,2)</f>
        <v>0</v>
      </c>
      <c r="K266" s="93"/>
      <c r="L266" s="28"/>
      <c r="M266" s="94" t="s">
        <v>1</v>
      </c>
      <c r="N266" s="95" t="s">
        <v>39</v>
      </c>
      <c r="P266" s="96">
        <f>O266*H266</f>
        <v>0</v>
      </c>
      <c r="Q266" s="96">
        <v>0</v>
      </c>
      <c r="R266" s="96">
        <f>Q266*H266</f>
        <v>0</v>
      </c>
      <c r="S266" s="96">
        <v>0</v>
      </c>
      <c r="T266" s="97">
        <f>S266*H266</f>
        <v>0</v>
      </c>
      <c r="AR266" s="98" t="s">
        <v>178</v>
      </c>
      <c r="AT266" s="98" t="s">
        <v>119</v>
      </c>
      <c r="AU266" s="98" t="s">
        <v>155</v>
      </c>
      <c r="AY266" s="14" t="s">
        <v>114</v>
      </c>
      <c r="BE266" s="99">
        <f>IF(N266="základní",J266,0)</f>
        <v>0</v>
      </c>
      <c r="BF266" s="99">
        <f>IF(N266="snížená",J266,0)</f>
        <v>0</v>
      </c>
      <c r="BG266" s="99">
        <f>IF(N266="zákl. přenesená",J266,0)</f>
        <v>0</v>
      </c>
      <c r="BH266" s="99">
        <f>IF(N266="sníž. přenesená",J266,0)</f>
        <v>0</v>
      </c>
      <c r="BI266" s="99">
        <f>IF(N266="nulová",J266,0)</f>
        <v>0</v>
      </c>
      <c r="BJ266" s="14" t="s">
        <v>79</v>
      </c>
      <c r="BK266" s="99">
        <f>ROUND(I266*H266,2)</f>
        <v>0</v>
      </c>
      <c r="BL266" s="14" t="s">
        <v>178</v>
      </c>
      <c r="BM266" s="98" t="s">
        <v>345</v>
      </c>
    </row>
    <row r="267" spans="1:65" s="1" customFormat="1">
      <c r="A267" s="116"/>
      <c r="B267" s="117"/>
      <c r="C267" s="116"/>
      <c r="D267" s="181" t="s">
        <v>126</v>
      </c>
      <c r="E267" s="116"/>
      <c r="F267" s="182" t="s">
        <v>344</v>
      </c>
      <c r="G267" s="116"/>
      <c r="H267" s="116"/>
      <c r="I267" s="116"/>
      <c r="J267" s="116"/>
      <c r="L267" s="28"/>
      <c r="M267" s="100"/>
      <c r="T267" s="49"/>
      <c r="AT267" s="14" t="s">
        <v>126</v>
      </c>
      <c r="AU267" s="14" t="s">
        <v>155</v>
      </c>
    </row>
    <row r="268" spans="1:65" s="1" customFormat="1" ht="16.5" customHeight="1">
      <c r="A268" s="116"/>
      <c r="B268" s="117"/>
      <c r="C268" s="175">
        <v>57</v>
      </c>
      <c r="D268" s="175" t="s">
        <v>119</v>
      </c>
      <c r="E268" s="176" t="s">
        <v>416</v>
      </c>
      <c r="F268" s="177" t="s">
        <v>346</v>
      </c>
      <c r="G268" s="178" t="s">
        <v>334</v>
      </c>
      <c r="H268" s="179">
        <v>2</v>
      </c>
      <c r="I268" s="188"/>
      <c r="J268" s="180">
        <f>ROUND(I268*H268,2)</f>
        <v>0</v>
      </c>
      <c r="K268" s="93"/>
      <c r="L268" s="28"/>
      <c r="M268" s="94" t="s">
        <v>1</v>
      </c>
      <c r="N268" s="95" t="s">
        <v>39</v>
      </c>
      <c r="P268" s="96">
        <f>O268*H268</f>
        <v>0</v>
      </c>
      <c r="Q268" s="96">
        <v>0</v>
      </c>
      <c r="R268" s="96">
        <f>Q268*H268</f>
        <v>0</v>
      </c>
      <c r="S268" s="96">
        <v>0</v>
      </c>
      <c r="T268" s="97">
        <f>S268*H268</f>
        <v>0</v>
      </c>
      <c r="AR268" s="98" t="s">
        <v>178</v>
      </c>
      <c r="AT268" s="98" t="s">
        <v>119</v>
      </c>
      <c r="AU268" s="98" t="s">
        <v>155</v>
      </c>
      <c r="AY268" s="14" t="s">
        <v>114</v>
      </c>
      <c r="BE268" s="99">
        <f>IF(N268="základní",J268,0)</f>
        <v>0</v>
      </c>
      <c r="BF268" s="99">
        <f>IF(N268="snížená",J268,0)</f>
        <v>0</v>
      </c>
      <c r="BG268" s="99">
        <f>IF(N268="zákl. přenesená",J268,0)</f>
        <v>0</v>
      </c>
      <c r="BH268" s="99">
        <f>IF(N268="sníž. přenesená",J268,0)</f>
        <v>0</v>
      </c>
      <c r="BI268" s="99">
        <f>IF(N268="nulová",J268,0)</f>
        <v>0</v>
      </c>
      <c r="BJ268" s="14" t="s">
        <v>79</v>
      </c>
      <c r="BK268" s="99">
        <f>ROUND(I268*H268,2)</f>
        <v>0</v>
      </c>
      <c r="BL268" s="14" t="s">
        <v>178</v>
      </c>
      <c r="BM268" s="98" t="s">
        <v>347</v>
      </c>
    </row>
    <row r="269" spans="1:65" s="1" customFormat="1">
      <c r="A269" s="116"/>
      <c r="B269" s="117"/>
      <c r="C269" s="116"/>
      <c r="D269" s="181" t="s">
        <v>126</v>
      </c>
      <c r="E269" s="116"/>
      <c r="F269" s="182" t="s">
        <v>346</v>
      </c>
      <c r="G269" s="116"/>
      <c r="H269" s="116"/>
      <c r="I269" s="116"/>
      <c r="J269" s="116"/>
      <c r="L269" s="28"/>
      <c r="M269" s="100"/>
      <c r="T269" s="49"/>
      <c r="AT269" s="14" t="s">
        <v>126</v>
      </c>
      <c r="AU269" s="14" t="s">
        <v>155</v>
      </c>
    </row>
    <row r="270" spans="1:65" s="1" customFormat="1" ht="16.5" customHeight="1">
      <c r="A270" s="116"/>
      <c r="B270" s="117"/>
      <c r="C270" s="175">
        <v>58</v>
      </c>
      <c r="D270" s="175" t="s">
        <v>119</v>
      </c>
      <c r="E270" s="176" t="s">
        <v>417</v>
      </c>
      <c r="F270" s="177" t="s">
        <v>348</v>
      </c>
      <c r="G270" s="178" t="s">
        <v>334</v>
      </c>
      <c r="H270" s="179">
        <v>2</v>
      </c>
      <c r="I270" s="188"/>
      <c r="J270" s="180">
        <f>ROUND(I270*H270,2)</f>
        <v>0</v>
      </c>
      <c r="K270" s="93"/>
      <c r="L270" s="28"/>
      <c r="M270" s="94" t="s">
        <v>1</v>
      </c>
      <c r="N270" s="95" t="s">
        <v>39</v>
      </c>
      <c r="P270" s="96">
        <f>O270*H270</f>
        <v>0</v>
      </c>
      <c r="Q270" s="96">
        <v>0</v>
      </c>
      <c r="R270" s="96">
        <f>Q270*H270</f>
        <v>0</v>
      </c>
      <c r="S270" s="96">
        <v>0</v>
      </c>
      <c r="T270" s="97">
        <f>S270*H270</f>
        <v>0</v>
      </c>
      <c r="AR270" s="98" t="s">
        <v>178</v>
      </c>
      <c r="AT270" s="98" t="s">
        <v>119</v>
      </c>
      <c r="AU270" s="98" t="s">
        <v>155</v>
      </c>
      <c r="AY270" s="14" t="s">
        <v>114</v>
      </c>
      <c r="BE270" s="99">
        <f>IF(N270="základní",J270,0)</f>
        <v>0</v>
      </c>
      <c r="BF270" s="99">
        <f>IF(N270="snížená",J270,0)</f>
        <v>0</v>
      </c>
      <c r="BG270" s="99">
        <f>IF(N270="zákl. přenesená",J270,0)</f>
        <v>0</v>
      </c>
      <c r="BH270" s="99">
        <f>IF(N270="sníž. přenesená",J270,0)</f>
        <v>0</v>
      </c>
      <c r="BI270" s="99">
        <f>IF(N270="nulová",J270,0)</f>
        <v>0</v>
      </c>
      <c r="BJ270" s="14" t="s">
        <v>79</v>
      </c>
      <c r="BK270" s="99">
        <f>ROUND(I270*H270,2)</f>
        <v>0</v>
      </c>
      <c r="BL270" s="14" t="s">
        <v>178</v>
      </c>
      <c r="BM270" s="98" t="s">
        <v>349</v>
      </c>
    </row>
    <row r="271" spans="1:65" s="1" customFormat="1">
      <c r="A271" s="116"/>
      <c r="B271" s="117"/>
      <c r="C271" s="116"/>
      <c r="D271" s="181" t="s">
        <v>126</v>
      </c>
      <c r="E271" s="116"/>
      <c r="F271" s="182" t="s">
        <v>348</v>
      </c>
      <c r="G271" s="116"/>
      <c r="H271" s="116"/>
      <c r="I271" s="116"/>
      <c r="J271" s="116"/>
      <c r="L271" s="28"/>
      <c r="M271" s="100"/>
      <c r="T271" s="49"/>
      <c r="AT271" s="14" t="s">
        <v>126</v>
      </c>
      <c r="AU271" s="14" t="s">
        <v>155</v>
      </c>
    </row>
    <row r="272" spans="1:65" s="1" customFormat="1" ht="16.5" customHeight="1">
      <c r="A272" s="116"/>
      <c r="B272" s="117"/>
      <c r="C272" s="175">
        <v>59</v>
      </c>
      <c r="D272" s="175" t="s">
        <v>119</v>
      </c>
      <c r="E272" s="176" t="s">
        <v>418</v>
      </c>
      <c r="F272" s="177" t="s">
        <v>350</v>
      </c>
      <c r="G272" s="178" t="s">
        <v>167</v>
      </c>
      <c r="H272" s="179">
        <v>10</v>
      </c>
      <c r="I272" s="188"/>
      <c r="J272" s="180">
        <f>ROUND(I272*H272,2)</f>
        <v>0</v>
      </c>
      <c r="K272" s="93"/>
      <c r="L272" s="28"/>
      <c r="M272" s="94" t="s">
        <v>1</v>
      </c>
      <c r="N272" s="95" t="s">
        <v>39</v>
      </c>
      <c r="P272" s="96">
        <f>O272*H272</f>
        <v>0</v>
      </c>
      <c r="Q272" s="96">
        <v>0</v>
      </c>
      <c r="R272" s="96">
        <f>Q272*H272</f>
        <v>0</v>
      </c>
      <c r="S272" s="96">
        <v>0</v>
      </c>
      <c r="T272" s="97">
        <f>S272*H272</f>
        <v>0</v>
      </c>
      <c r="AR272" s="98" t="s">
        <v>178</v>
      </c>
      <c r="AT272" s="98" t="s">
        <v>119</v>
      </c>
      <c r="AU272" s="98" t="s">
        <v>155</v>
      </c>
      <c r="AY272" s="14" t="s">
        <v>114</v>
      </c>
      <c r="BE272" s="99">
        <f>IF(N272="základní",J272,0)</f>
        <v>0</v>
      </c>
      <c r="BF272" s="99">
        <f>IF(N272="snížená",J272,0)</f>
        <v>0</v>
      </c>
      <c r="BG272" s="99">
        <f>IF(N272="zákl. přenesená",J272,0)</f>
        <v>0</v>
      </c>
      <c r="BH272" s="99">
        <f>IF(N272="sníž. přenesená",J272,0)</f>
        <v>0</v>
      </c>
      <c r="BI272" s="99">
        <f>IF(N272="nulová",J272,0)</f>
        <v>0</v>
      </c>
      <c r="BJ272" s="14" t="s">
        <v>79</v>
      </c>
      <c r="BK272" s="99">
        <f>ROUND(I272*H272,2)</f>
        <v>0</v>
      </c>
      <c r="BL272" s="14" t="s">
        <v>178</v>
      </c>
      <c r="BM272" s="98" t="s">
        <v>351</v>
      </c>
    </row>
    <row r="273" spans="1:65" s="1" customFormat="1">
      <c r="A273" s="116"/>
      <c r="B273" s="117"/>
      <c r="C273" s="116"/>
      <c r="D273" s="181" t="s">
        <v>126</v>
      </c>
      <c r="E273" s="116"/>
      <c r="F273" s="182" t="s">
        <v>350</v>
      </c>
      <c r="G273" s="116"/>
      <c r="H273" s="116"/>
      <c r="I273" s="116"/>
      <c r="J273" s="116"/>
      <c r="L273" s="28"/>
      <c r="M273" s="100"/>
      <c r="T273" s="49"/>
      <c r="AT273" s="14" t="s">
        <v>126</v>
      </c>
      <c r="AU273" s="14" t="s">
        <v>155</v>
      </c>
    </row>
    <row r="274" spans="1:65" s="1" customFormat="1" ht="16.5" customHeight="1">
      <c r="A274" s="116"/>
      <c r="B274" s="117"/>
      <c r="C274" s="175">
        <v>60</v>
      </c>
      <c r="D274" s="175" t="s">
        <v>119</v>
      </c>
      <c r="E274" s="176" t="s">
        <v>419</v>
      </c>
      <c r="F274" s="177" t="s">
        <v>352</v>
      </c>
      <c r="G274" s="178" t="s">
        <v>167</v>
      </c>
      <c r="H274" s="179">
        <v>10</v>
      </c>
      <c r="I274" s="188"/>
      <c r="J274" s="180">
        <f>ROUND(I274*H274,2)</f>
        <v>0</v>
      </c>
      <c r="K274" s="93"/>
      <c r="L274" s="28"/>
      <c r="M274" s="94" t="s">
        <v>1</v>
      </c>
      <c r="N274" s="95" t="s">
        <v>39</v>
      </c>
      <c r="P274" s="96">
        <f>O274*H274</f>
        <v>0</v>
      </c>
      <c r="Q274" s="96">
        <v>0</v>
      </c>
      <c r="R274" s="96">
        <f>Q274*H274</f>
        <v>0</v>
      </c>
      <c r="S274" s="96">
        <v>0</v>
      </c>
      <c r="T274" s="97">
        <f>S274*H274</f>
        <v>0</v>
      </c>
      <c r="AR274" s="98" t="s">
        <v>178</v>
      </c>
      <c r="AT274" s="98" t="s">
        <v>119</v>
      </c>
      <c r="AU274" s="98" t="s">
        <v>155</v>
      </c>
      <c r="AY274" s="14" t="s">
        <v>114</v>
      </c>
      <c r="BE274" s="99">
        <f>IF(N274="základní",J274,0)</f>
        <v>0</v>
      </c>
      <c r="BF274" s="99">
        <f>IF(N274="snížená",J274,0)</f>
        <v>0</v>
      </c>
      <c r="BG274" s="99">
        <f>IF(N274="zákl. přenesená",J274,0)</f>
        <v>0</v>
      </c>
      <c r="BH274" s="99">
        <f>IF(N274="sníž. přenesená",J274,0)</f>
        <v>0</v>
      </c>
      <c r="BI274" s="99">
        <f>IF(N274="nulová",J274,0)</f>
        <v>0</v>
      </c>
      <c r="BJ274" s="14" t="s">
        <v>79</v>
      </c>
      <c r="BK274" s="99">
        <f>ROUND(I274*H274,2)</f>
        <v>0</v>
      </c>
      <c r="BL274" s="14" t="s">
        <v>178</v>
      </c>
      <c r="BM274" s="98" t="s">
        <v>353</v>
      </c>
    </row>
    <row r="275" spans="1:65" s="1" customFormat="1">
      <c r="A275" s="116"/>
      <c r="B275" s="117"/>
      <c r="C275" s="116"/>
      <c r="D275" s="181" t="s">
        <v>126</v>
      </c>
      <c r="E275" s="116"/>
      <c r="F275" s="182" t="s">
        <v>352</v>
      </c>
      <c r="G275" s="116"/>
      <c r="H275" s="116"/>
      <c r="I275" s="116"/>
      <c r="J275" s="116"/>
      <c r="L275" s="28"/>
      <c r="M275" s="100"/>
      <c r="T275" s="49"/>
      <c r="AT275" s="14" t="s">
        <v>126</v>
      </c>
      <c r="AU275" s="14" t="s">
        <v>155</v>
      </c>
    </row>
    <row r="276" spans="1:65" s="1" customFormat="1" ht="16.5" customHeight="1">
      <c r="A276" s="116"/>
      <c r="B276" s="117"/>
      <c r="C276" s="175">
        <v>61</v>
      </c>
      <c r="D276" s="175" t="s">
        <v>119</v>
      </c>
      <c r="E276" s="176" t="s">
        <v>420</v>
      </c>
      <c r="F276" s="177" t="s">
        <v>354</v>
      </c>
      <c r="G276" s="178" t="s">
        <v>167</v>
      </c>
      <c r="H276" s="179">
        <v>15</v>
      </c>
      <c r="I276" s="188"/>
      <c r="J276" s="180">
        <f>ROUND(I276*H276,2)</f>
        <v>0</v>
      </c>
      <c r="K276" s="93"/>
      <c r="L276" s="28"/>
      <c r="M276" s="94" t="s">
        <v>1</v>
      </c>
      <c r="N276" s="95" t="s">
        <v>39</v>
      </c>
      <c r="P276" s="96">
        <f>O276*H276</f>
        <v>0</v>
      </c>
      <c r="Q276" s="96">
        <v>0</v>
      </c>
      <c r="R276" s="96">
        <f>Q276*H276</f>
        <v>0</v>
      </c>
      <c r="S276" s="96">
        <v>0</v>
      </c>
      <c r="T276" s="97">
        <f>S276*H276</f>
        <v>0</v>
      </c>
      <c r="AR276" s="98" t="s">
        <v>178</v>
      </c>
      <c r="AT276" s="98" t="s">
        <v>119</v>
      </c>
      <c r="AU276" s="98" t="s">
        <v>155</v>
      </c>
      <c r="AY276" s="14" t="s">
        <v>114</v>
      </c>
      <c r="BE276" s="99">
        <f>IF(N276="základní",J276,0)</f>
        <v>0</v>
      </c>
      <c r="BF276" s="99">
        <f>IF(N276="snížená",J276,0)</f>
        <v>0</v>
      </c>
      <c r="BG276" s="99">
        <f>IF(N276="zákl. přenesená",J276,0)</f>
        <v>0</v>
      </c>
      <c r="BH276" s="99">
        <f>IF(N276="sníž. přenesená",J276,0)</f>
        <v>0</v>
      </c>
      <c r="BI276" s="99">
        <f>IF(N276="nulová",J276,0)</f>
        <v>0</v>
      </c>
      <c r="BJ276" s="14" t="s">
        <v>79</v>
      </c>
      <c r="BK276" s="99">
        <f>ROUND(I276*H276,2)</f>
        <v>0</v>
      </c>
      <c r="BL276" s="14" t="s">
        <v>178</v>
      </c>
      <c r="BM276" s="98" t="s">
        <v>355</v>
      </c>
    </row>
    <row r="277" spans="1:65" s="1" customFormat="1">
      <c r="A277" s="116"/>
      <c r="B277" s="117"/>
      <c r="C277" s="116"/>
      <c r="D277" s="181" t="s">
        <v>126</v>
      </c>
      <c r="E277" s="116"/>
      <c r="F277" s="182" t="s">
        <v>354</v>
      </c>
      <c r="G277" s="116"/>
      <c r="H277" s="116"/>
      <c r="I277" s="116"/>
      <c r="J277" s="116"/>
      <c r="L277" s="28"/>
      <c r="M277" s="100"/>
      <c r="T277" s="49"/>
      <c r="AT277" s="14" t="s">
        <v>126</v>
      </c>
      <c r="AU277" s="14" t="s">
        <v>155</v>
      </c>
    </row>
    <row r="278" spans="1:65" s="1" customFormat="1" ht="21.75" customHeight="1">
      <c r="A278" s="116"/>
      <c r="B278" s="117"/>
      <c r="C278" s="175">
        <v>62</v>
      </c>
      <c r="D278" s="175" t="s">
        <v>119</v>
      </c>
      <c r="E278" s="176" t="s">
        <v>421</v>
      </c>
      <c r="F278" s="177" t="s">
        <v>356</v>
      </c>
      <c r="G278" s="178" t="s">
        <v>167</v>
      </c>
      <c r="H278" s="179">
        <v>15</v>
      </c>
      <c r="I278" s="188"/>
      <c r="J278" s="180">
        <f>ROUND(I278*H278,2)</f>
        <v>0</v>
      </c>
      <c r="K278" s="93"/>
      <c r="L278" s="28"/>
      <c r="M278" s="94" t="s">
        <v>1</v>
      </c>
      <c r="N278" s="95" t="s">
        <v>39</v>
      </c>
      <c r="P278" s="96">
        <f>O278*H278</f>
        <v>0</v>
      </c>
      <c r="Q278" s="96">
        <v>0</v>
      </c>
      <c r="R278" s="96">
        <f>Q278*H278</f>
        <v>0</v>
      </c>
      <c r="S278" s="96">
        <v>0</v>
      </c>
      <c r="T278" s="97">
        <f>S278*H278</f>
        <v>0</v>
      </c>
      <c r="AR278" s="98" t="s">
        <v>178</v>
      </c>
      <c r="AT278" s="98" t="s">
        <v>119</v>
      </c>
      <c r="AU278" s="98" t="s">
        <v>155</v>
      </c>
      <c r="AY278" s="14" t="s">
        <v>114</v>
      </c>
      <c r="BE278" s="99">
        <f>IF(N278="základní",J278,0)</f>
        <v>0</v>
      </c>
      <c r="BF278" s="99">
        <f>IF(N278="snížená",J278,0)</f>
        <v>0</v>
      </c>
      <c r="BG278" s="99">
        <f>IF(N278="zákl. přenesená",J278,0)</f>
        <v>0</v>
      </c>
      <c r="BH278" s="99">
        <f>IF(N278="sníž. přenesená",J278,0)</f>
        <v>0</v>
      </c>
      <c r="BI278" s="99">
        <f>IF(N278="nulová",J278,0)</f>
        <v>0</v>
      </c>
      <c r="BJ278" s="14" t="s">
        <v>79</v>
      </c>
      <c r="BK278" s="99">
        <f>ROUND(I278*H278,2)</f>
        <v>0</v>
      </c>
      <c r="BL278" s="14" t="s">
        <v>178</v>
      </c>
      <c r="BM278" s="98" t="s">
        <v>357</v>
      </c>
    </row>
    <row r="279" spans="1:65" s="1" customFormat="1">
      <c r="A279" s="116"/>
      <c r="B279" s="117"/>
      <c r="C279" s="116"/>
      <c r="D279" s="181" t="s">
        <v>126</v>
      </c>
      <c r="E279" s="116"/>
      <c r="F279" s="182" t="s">
        <v>356</v>
      </c>
      <c r="G279" s="116"/>
      <c r="H279" s="116"/>
      <c r="I279" s="116"/>
      <c r="J279" s="116"/>
      <c r="L279" s="28"/>
      <c r="M279" s="100"/>
      <c r="T279" s="49"/>
      <c r="AT279" s="14" t="s">
        <v>126</v>
      </c>
      <c r="AU279" s="14" t="s">
        <v>155</v>
      </c>
    </row>
    <row r="280" spans="1:65" s="1" customFormat="1" ht="16.5" customHeight="1">
      <c r="A280" s="116"/>
      <c r="B280" s="117"/>
      <c r="C280" s="175">
        <v>63</v>
      </c>
      <c r="D280" s="175" t="s">
        <v>119</v>
      </c>
      <c r="E280" s="176" t="s">
        <v>422</v>
      </c>
      <c r="F280" s="177" t="s">
        <v>358</v>
      </c>
      <c r="G280" s="178" t="s">
        <v>167</v>
      </c>
      <c r="H280" s="179">
        <v>10</v>
      </c>
      <c r="I280" s="188"/>
      <c r="J280" s="180">
        <f>ROUND(I280*H280,2)</f>
        <v>0</v>
      </c>
      <c r="K280" s="93"/>
      <c r="L280" s="28"/>
      <c r="M280" s="94" t="s">
        <v>1</v>
      </c>
      <c r="N280" s="95" t="s">
        <v>39</v>
      </c>
      <c r="P280" s="96">
        <f>O280*H280</f>
        <v>0</v>
      </c>
      <c r="Q280" s="96">
        <v>0</v>
      </c>
      <c r="R280" s="96">
        <f>Q280*H280</f>
        <v>0</v>
      </c>
      <c r="S280" s="96">
        <v>0</v>
      </c>
      <c r="T280" s="97">
        <f>S280*H280</f>
        <v>0</v>
      </c>
      <c r="AR280" s="98" t="s">
        <v>178</v>
      </c>
      <c r="AT280" s="98" t="s">
        <v>119</v>
      </c>
      <c r="AU280" s="98" t="s">
        <v>155</v>
      </c>
      <c r="AY280" s="14" t="s">
        <v>114</v>
      </c>
      <c r="BE280" s="99">
        <f>IF(N280="základní",J280,0)</f>
        <v>0</v>
      </c>
      <c r="BF280" s="99">
        <f>IF(N280="snížená",J280,0)</f>
        <v>0</v>
      </c>
      <c r="BG280" s="99">
        <f>IF(N280="zákl. přenesená",J280,0)</f>
        <v>0</v>
      </c>
      <c r="BH280" s="99">
        <f>IF(N280="sníž. přenesená",J280,0)</f>
        <v>0</v>
      </c>
      <c r="BI280" s="99">
        <f>IF(N280="nulová",J280,0)</f>
        <v>0</v>
      </c>
      <c r="BJ280" s="14" t="s">
        <v>79</v>
      </c>
      <c r="BK280" s="99">
        <f>ROUND(I280*H280,2)</f>
        <v>0</v>
      </c>
      <c r="BL280" s="14" t="s">
        <v>178</v>
      </c>
      <c r="BM280" s="98" t="s">
        <v>359</v>
      </c>
    </row>
    <row r="281" spans="1:65" s="1" customFormat="1">
      <c r="A281" s="116"/>
      <c r="B281" s="117"/>
      <c r="C281" s="116"/>
      <c r="D281" s="181" t="s">
        <v>126</v>
      </c>
      <c r="E281" s="116"/>
      <c r="F281" s="182" t="s">
        <v>358</v>
      </c>
      <c r="G281" s="116"/>
      <c r="H281" s="116"/>
      <c r="I281" s="116"/>
      <c r="J281" s="116"/>
      <c r="L281" s="28"/>
      <c r="M281" s="100"/>
      <c r="T281" s="49"/>
      <c r="AT281" s="14" t="s">
        <v>126</v>
      </c>
      <c r="AU281" s="14" t="s">
        <v>155</v>
      </c>
    </row>
    <row r="282" spans="1:65" s="1" customFormat="1" ht="16.5" customHeight="1">
      <c r="A282" s="116"/>
      <c r="B282" s="117"/>
      <c r="C282" s="175">
        <v>64</v>
      </c>
      <c r="D282" s="175" t="s">
        <v>119</v>
      </c>
      <c r="E282" s="176" t="s">
        <v>423</v>
      </c>
      <c r="F282" s="177" t="s">
        <v>360</v>
      </c>
      <c r="G282" s="178" t="s">
        <v>167</v>
      </c>
      <c r="H282" s="179">
        <v>10</v>
      </c>
      <c r="I282" s="188"/>
      <c r="J282" s="180">
        <f>ROUND(I282*H282,2)</f>
        <v>0</v>
      </c>
      <c r="K282" s="93"/>
      <c r="L282" s="28"/>
      <c r="M282" s="94" t="s">
        <v>1</v>
      </c>
      <c r="N282" s="95" t="s">
        <v>39</v>
      </c>
      <c r="P282" s="96">
        <f>O282*H282</f>
        <v>0</v>
      </c>
      <c r="Q282" s="96">
        <v>0</v>
      </c>
      <c r="R282" s="96">
        <f>Q282*H282</f>
        <v>0</v>
      </c>
      <c r="S282" s="96">
        <v>0</v>
      </c>
      <c r="T282" s="97">
        <f>S282*H282</f>
        <v>0</v>
      </c>
      <c r="AR282" s="98" t="s">
        <v>178</v>
      </c>
      <c r="AT282" s="98" t="s">
        <v>119</v>
      </c>
      <c r="AU282" s="98" t="s">
        <v>155</v>
      </c>
      <c r="AY282" s="14" t="s">
        <v>114</v>
      </c>
      <c r="BE282" s="99">
        <f>IF(N282="základní",J282,0)</f>
        <v>0</v>
      </c>
      <c r="BF282" s="99">
        <f>IF(N282="snížená",J282,0)</f>
        <v>0</v>
      </c>
      <c r="BG282" s="99">
        <f>IF(N282="zákl. přenesená",J282,0)</f>
        <v>0</v>
      </c>
      <c r="BH282" s="99">
        <f>IF(N282="sníž. přenesená",J282,0)</f>
        <v>0</v>
      </c>
      <c r="BI282" s="99">
        <f>IF(N282="nulová",J282,0)</f>
        <v>0</v>
      </c>
      <c r="BJ282" s="14" t="s">
        <v>79</v>
      </c>
      <c r="BK282" s="99">
        <f>ROUND(I282*H282,2)</f>
        <v>0</v>
      </c>
      <c r="BL282" s="14" t="s">
        <v>178</v>
      </c>
      <c r="BM282" s="98" t="s">
        <v>361</v>
      </c>
    </row>
    <row r="283" spans="1:65" s="1" customFormat="1">
      <c r="A283" s="116"/>
      <c r="B283" s="117"/>
      <c r="C283" s="116"/>
      <c r="D283" s="181" t="s">
        <v>126</v>
      </c>
      <c r="E283" s="116"/>
      <c r="F283" s="182" t="s">
        <v>360</v>
      </c>
      <c r="G283" s="116"/>
      <c r="H283" s="116"/>
      <c r="I283" s="116"/>
      <c r="J283" s="116"/>
      <c r="L283" s="28"/>
      <c r="M283" s="100"/>
      <c r="T283" s="49"/>
      <c r="AT283" s="14" t="s">
        <v>126</v>
      </c>
      <c r="AU283" s="14" t="s">
        <v>155</v>
      </c>
    </row>
    <row r="284" spans="1:65" s="1" customFormat="1" ht="16.5" customHeight="1">
      <c r="A284" s="116"/>
      <c r="B284" s="117"/>
      <c r="C284" s="175">
        <v>65</v>
      </c>
      <c r="D284" s="175" t="s">
        <v>119</v>
      </c>
      <c r="E284" s="176" t="s">
        <v>424</v>
      </c>
      <c r="F284" s="177" t="s">
        <v>362</v>
      </c>
      <c r="G284" s="178" t="s">
        <v>167</v>
      </c>
      <c r="H284" s="179">
        <v>15</v>
      </c>
      <c r="I284" s="188"/>
      <c r="J284" s="180">
        <f>ROUND(I284*H284,2)</f>
        <v>0</v>
      </c>
      <c r="K284" s="93"/>
      <c r="L284" s="28"/>
      <c r="M284" s="94" t="s">
        <v>1</v>
      </c>
      <c r="N284" s="95" t="s">
        <v>39</v>
      </c>
      <c r="P284" s="96">
        <f>O284*H284</f>
        <v>0</v>
      </c>
      <c r="Q284" s="96">
        <v>0</v>
      </c>
      <c r="R284" s="96">
        <f>Q284*H284</f>
        <v>0</v>
      </c>
      <c r="S284" s="96">
        <v>0</v>
      </c>
      <c r="T284" s="97">
        <f>S284*H284</f>
        <v>0</v>
      </c>
      <c r="AR284" s="98" t="s">
        <v>178</v>
      </c>
      <c r="AT284" s="98" t="s">
        <v>119</v>
      </c>
      <c r="AU284" s="98" t="s">
        <v>155</v>
      </c>
      <c r="AY284" s="14" t="s">
        <v>114</v>
      </c>
      <c r="BE284" s="99">
        <f>IF(N284="základní",J284,0)</f>
        <v>0</v>
      </c>
      <c r="BF284" s="99">
        <f>IF(N284="snížená",J284,0)</f>
        <v>0</v>
      </c>
      <c r="BG284" s="99">
        <f>IF(N284="zákl. přenesená",J284,0)</f>
        <v>0</v>
      </c>
      <c r="BH284" s="99">
        <f>IF(N284="sníž. přenesená",J284,0)</f>
        <v>0</v>
      </c>
      <c r="BI284" s="99">
        <f>IF(N284="nulová",J284,0)</f>
        <v>0</v>
      </c>
      <c r="BJ284" s="14" t="s">
        <v>79</v>
      </c>
      <c r="BK284" s="99">
        <f>ROUND(I284*H284,2)</f>
        <v>0</v>
      </c>
      <c r="BL284" s="14" t="s">
        <v>178</v>
      </c>
      <c r="BM284" s="98" t="s">
        <v>363</v>
      </c>
    </row>
    <row r="285" spans="1:65" s="1" customFormat="1">
      <c r="A285" s="116"/>
      <c r="B285" s="117"/>
      <c r="C285" s="116"/>
      <c r="D285" s="181" t="s">
        <v>126</v>
      </c>
      <c r="E285" s="116"/>
      <c r="F285" s="182" t="s">
        <v>362</v>
      </c>
      <c r="G285" s="116"/>
      <c r="H285" s="116"/>
      <c r="I285" s="116"/>
      <c r="J285" s="116"/>
      <c r="L285" s="28"/>
      <c r="M285" s="100"/>
      <c r="T285" s="49"/>
      <c r="AT285" s="14" t="s">
        <v>126</v>
      </c>
      <c r="AU285" s="14" t="s">
        <v>155</v>
      </c>
    </row>
    <row r="286" spans="1:65" s="1" customFormat="1" ht="21.75" customHeight="1">
      <c r="A286" s="116"/>
      <c r="B286" s="117"/>
      <c r="C286" s="175">
        <v>66</v>
      </c>
      <c r="D286" s="175" t="s">
        <v>119</v>
      </c>
      <c r="E286" s="176" t="s">
        <v>425</v>
      </c>
      <c r="F286" s="177" t="s">
        <v>364</v>
      </c>
      <c r="G286" s="178" t="s">
        <v>167</v>
      </c>
      <c r="H286" s="179">
        <v>15</v>
      </c>
      <c r="I286" s="188"/>
      <c r="J286" s="180">
        <f>ROUND(I286*H286,2)</f>
        <v>0</v>
      </c>
      <c r="K286" s="93"/>
      <c r="L286" s="28"/>
      <c r="M286" s="94" t="s">
        <v>1</v>
      </c>
      <c r="N286" s="95" t="s">
        <v>39</v>
      </c>
      <c r="P286" s="96">
        <f>O286*H286</f>
        <v>0</v>
      </c>
      <c r="Q286" s="96">
        <v>0</v>
      </c>
      <c r="R286" s="96">
        <f>Q286*H286</f>
        <v>0</v>
      </c>
      <c r="S286" s="96">
        <v>0</v>
      </c>
      <c r="T286" s="97">
        <f>S286*H286</f>
        <v>0</v>
      </c>
      <c r="AR286" s="98" t="s">
        <v>178</v>
      </c>
      <c r="AT286" s="98" t="s">
        <v>119</v>
      </c>
      <c r="AU286" s="98" t="s">
        <v>155</v>
      </c>
      <c r="AY286" s="14" t="s">
        <v>114</v>
      </c>
      <c r="BE286" s="99">
        <f>IF(N286="základní",J286,0)</f>
        <v>0</v>
      </c>
      <c r="BF286" s="99">
        <f>IF(N286="snížená",J286,0)</f>
        <v>0</v>
      </c>
      <c r="BG286" s="99">
        <f>IF(N286="zákl. přenesená",J286,0)</f>
        <v>0</v>
      </c>
      <c r="BH286" s="99">
        <f>IF(N286="sníž. přenesená",J286,0)</f>
        <v>0</v>
      </c>
      <c r="BI286" s="99">
        <f>IF(N286="nulová",J286,0)</f>
        <v>0</v>
      </c>
      <c r="BJ286" s="14" t="s">
        <v>79</v>
      </c>
      <c r="BK286" s="99">
        <f>ROUND(I286*H286,2)</f>
        <v>0</v>
      </c>
      <c r="BL286" s="14" t="s">
        <v>178</v>
      </c>
      <c r="BM286" s="98" t="s">
        <v>365</v>
      </c>
    </row>
    <row r="287" spans="1:65" s="1" customFormat="1">
      <c r="A287" s="116"/>
      <c r="B287" s="117"/>
      <c r="C287" s="116"/>
      <c r="D287" s="181" t="s">
        <v>126</v>
      </c>
      <c r="E287" s="116"/>
      <c r="F287" s="182" t="s">
        <v>364</v>
      </c>
      <c r="G287" s="116"/>
      <c r="H287" s="116"/>
      <c r="I287" s="116"/>
      <c r="J287" s="116"/>
      <c r="L287" s="28"/>
      <c r="M287" s="100"/>
      <c r="T287" s="49"/>
      <c r="AT287" s="14" t="s">
        <v>126</v>
      </c>
      <c r="AU287" s="14" t="s">
        <v>155</v>
      </c>
    </row>
    <row r="288" spans="1:65" s="1" customFormat="1" ht="16.5" customHeight="1">
      <c r="A288" s="116"/>
      <c r="B288" s="117"/>
      <c r="C288" s="175">
        <v>67</v>
      </c>
      <c r="D288" s="175" t="s">
        <v>119</v>
      </c>
      <c r="E288" s="176" t="s">
        <v>426</v>
      </c>
      <c r="F288" s="177" t="s">
        <v>366</v>
      </c>
      <c r="G288" s="178" t="s">
        <v>334</v>
      </c>
      <c r="H288" s="179">
        <v>1</v>
      </c>
      <c r="I288" s="188"/>
      <c r="J288" s="180">
        <f>ROUND(I288*H288,2)</f>
        <v>0</v>
      </c>
      <c r="K288" s="93"/>
      <c r="L288" s="28"/>
      <c r="M288" s="94" t="s">
        <v>1</v>
      </c>
      <c r="N288" s="95" t="s">
        <v>39</v>
      </c>
      <c r="P288" s="96">
        <f>O288*H288</f>
        <v>0</v>
      </c>
      <c r="Q288" s="96">
        <v>0</v>
      </c>
      <c r="R288" s="96">
        <f>Q288*H288</f>
        <v>0</v>
      </c>
      <c r="S288" s="96">
        <v>0</v>
      </c>
      <c r="T288" s="97">
        <f>S288*H288</f>
        <v>0</v>
      </c>
      <c r="AR288" s="98" t="s">
        <v>178</v>
      </c>
      <c r="AT288" s="98" t="s">
        <v>119</v>
      </c>
      <c r="AU288" s="98" t="s">
        <v>155</v>
      </c>
      <c r="AY288" s="14" t="s">
        <v>114</v>
      </c>
      <c r="BE288" s="99">
        <f>IF(N288="základní",J288,0)</f>
        <v>0</v>
      </c>
      <c r="BF288" s="99">
        <f>IF(N288="snížená",J288,0)</f>
        <v>0</v>
      </c>
      <c r="BG288" s="99">
        <f>IF(N288="zákl. přenesená",J288,0)</f>
        <v>0</v>
      </c>
      <c r="BH288" s="99">
        <f>IF(N288="sníž. přenesená",J288,0)</f>
        <v>0</v>
      </c>
      <c r="BI288" s="99">
        <f>IF(N288="nulová",J288,0)</f>
        <v>0</v>
      </c>
      <c r="BJ288" s="14" t="s">
        <v>79</v>
      </c>
      <c r="BK288" s="99">
        <f>ROUND(I288*H288,2)</f>
        <v>0</v>
      </c>
      <c r="BL288" s="14" t="s">
        <v>178</v>
      </c>
      <c r="BM288" s="98" t="s">
        <v>367</v>
      </c>
    </row>
    <row r="289" spans="1:65" s="1" customFormat="1">
      <c r="A289" s="116"/>
      <c r="B289" s="117"/>
      <c r="C289" s="116"/>
      <c r="D289" s="181" t="s">
        <v>126</v>
      </c>
      <c r="E289" s="116"/>
      <c r="F289" s="182" t="s">
        <v>366</v>
      </c>
      <c r="G289" s="116"/>
      <c r="H289" s="116"/>
      <c r="I289" s="116"/>
      <c r="J289" s="116"/>
      <c r="L289" s="28"/>
      <c r="M289" s="100"/>
      <c r="T289" s="49"/>
      <c r="AT289" s="14" t="s">
        <v>126</v>
      </c>
      <c r="AU289" s="14" t="s">
        <v>155</v>
      </c>
    </row>
    <row r="290" spans="1:65" s="1" customFormat="1" ht="16.5" customHeight="1">
      <c r="A290" s="116"/>
      <c r="B290" s="117"/>
      <c r="C290" s="175">
        <v>68</v>
      </c>
      <c r="D290" s="175" t="s">
        <v>119</v>
      </c>
      <c r="E290" s="176" t="s">
        <v>427</v>
      </c>
      <c r="F290" s="177" t="s">
        <v>368</v>
      </c>
      <c r="G290" s="178" t="s">
        <v>334</v>
      </c>
      <c r="H290" s="179">
        <v>1</v>
      </c>
      <c r="I290" s="188"/>
      <c r="J290" s="180">
        <f>ROUND(I290*H290,2)</f>
        <v>0</v>
      </c>
      <c r="K290" s="93"/>
      <c r="L290" s="28"/>
      <c r="M290" s="94" t="s">
        <v>1</v>
      </c>
      <c r="N290" s="95" t="s">
        <v>39</v>
      </c>
      <c r="P290" s="96">
        <f>O290*H290</f>
        <v>0</v>
      </c>
      <c r="Q290" s="96">
        <v>0</v>
      </c>
      <c r="R290" s="96">
        <f>Q290*H290</f>
        <v>0</v>
      </c>
      <c r="S290" s="96">
        <v>0</v>
      </c>
      <c r="T290" s="97">
        <f>S290*H290</f>
        <v>0</v>
      </c>
      <c r="AR290" s="98" t="s">
        <v>178</v>
      </c>
      <c r="AT290" s="98" t="s">
        <v>119</v>
      </c>
      <c r="AU290" s="98" t="s">
        <v>155</v>
      </c>
      <c r="AY290" s="14" t="s">
        <v>114</v>
      </c>
      <c r="BE290" s="99">
        <f>IF(N290="základní",J290,0)</f>
        <v>0</v>
      </c>
      <c r="BF290" s="99">
        <f>IF(N290="snížená",J290,0)</f>
        <v>0</v>
      </c>
      <c r="BG290" s="99">
        <f>IF(N290="zákl. přenesená",J290,0)</f>
        <v>0</v>
      </c>
      <c r="BH290" s="99">
        <f>IF(N290="sníž. přenesená",J290,0)</f>
        <v>0</v>
      </c>
      <c r="BI290" s="99">
        <f>IF(N290="nulová",J290,0)</f>
        <v>0</v>
      </c>
      <c r="BJ290" s="14" t="s">
        <v>79</v>
      </c>
      <c r="BK290" s="99">
        <f>ROUND(I290*H290,2)</f>
        <v>0</v>
      </c>
      <c r="BL290" s="14" t="s">
        <v>178</v>
      </c>
      <c r="BM290" s="98" t="s">
        <v>369</v>
      </c>
    </row>
    <row r="291" spans="1:65" s="1" customFormat="1">
      <c r="A291" s="116"/>
      <c r="B291" s="117"/>
      <c r="C291" s="116"/>
      <c r="D291" s="181" t="s">
        <v>126</v>
      </c>
      <c r="E291" s="116"/>
      <c r="F291" s="182" t="s">
        <v>368</v>
      </c>
      <c r="G291" s="116"/>
      <c r="H291" s="116"/>
      <c r="I291" s="116"/>
      <c r="J291" s="116"/>
      <c r="L291" s="28"/>
      <c r="M291" s="100"/>
      <c r="T291" s="49"/>
      <c r="AT291" s="14" t="s">
        <v>126</v>
      </c>
      <c r="AU291" s="14" t="s">
        <v>155</v>
      </c>
    </row>
    <row r="292" spans="1:65" s="1" customFormat="1" ht="16.5" customHeight="1">
      <c r="A292" s="116"/>
      <c r="B292" s="117"/>
      <c r="C292" s="175">
        <v>69</v>
      </c>
      <c r="D292" s="175" t="s">
        <v>119</v>
      </c>
      <c r="E292" s="176" t="s">
        <v>428</v>
      </c>
      <c r="F292" s="177" t="s">
        <v>370</v>
      </c>
      <c r="G292" s="178" t="s">
        <v>334</v>
      </c>
      <c r="H292" s="179">
        <v>1</v>
      </c>
      <c r="I292" s="188"/>
      <c r="J292" s="180">
        <f>ROUND(I292*H292,2)</f>
        <v>0</v>
      </c>
      <c r="K292" s="93"/>
      <c r="L292" s="28"/>
      <c r="M292" s="94" t="s">
        <v>1</v>
      </c>
      <c r="N292" s="95" t="s">
        <v>39</v>
      </c>
      <c r="P292" s="96">
        <f>O292*H292</f>
        <v>0</v>
      </c>
      <c r="Q292" s="96">
        <v>0</v>
      </c>
      <c r="R292" s="96">
        <f>Q292*H292</f>
        <v>0</v>
      </c>
      <c r="S292" s="96">
        <v>0</v>
      </c>
      <c r="T292" s="97">
        <f>S292*H292</f>
        <v>0</v>
      </c>
      <c r="AR292" s="98" t="s">
        <v>178</v>
      </c>
      <c r="AT292" s="98" t="s">
        <v>119</v>
      </c>
      <c r="AU292" s="98" t="s">
        <v>155</v>
      </c>
      <c r="AY292" s="14" t="s">
        <v>114</v>
      </c>
      <c r="BE292" s="99">
        <f>IF(N292="základní",J292,0)</f>
        <v>0</v>
      </c>
      <c r="BF292" s="99">
        <f>IF(N292="snížená",J292,0)</f>
        <v>0</v>
      </c>
      <c r="BG292" s="99">
        <f>IF(N292="zákl. přenesená",J292,0)</f>
        <v>0</v>
      </c>
      <c r="BH292" s="99">
        <f>IF(N292="sníž. přenesená",J292,0)</f>
        <v>0</v>
      </c>
      <c r="BI292" s="99">
        <f>IF(N292="nulová",J292,0)</f>
        <v>0</v>
      </c>
      <c r="BJ292" s="14" t="s">
        <v>79</v>
      </c>
      <c r="BK292" s="99">
        <f>ROUND(I292*H292,2)</f>
        <v>0</v>
      </c>
      <c r="BL292" s="14" t="s">
        <v>178</v>
      </c>
      <c r="BM292" s="98" t="s">
        <v>371</v>
      </c>
    </row>
    <row r="293" spans="1:65" s="1" customFormat="1">
      <c r="A293" s="116"/>
      <c r="B293" s="117"/>
      <c r="C293" s="116"/>
      <c r="D293" s="181" t="s">
        <v>126</v>
      </c>
      <c r="E293" s="116"/>
      <c r="F293" s="182" t="s">
        <v>370</v>
      </c>
      <c r="G293" s="116"/>
      <c r="H293" s="116"/>
      <c r="I293" s="116"/>
      <c r="J293" s="116"/>
      <c r="L293" s="28"/>
      <c r="M293" s="100"/>
      <c r="T293" s="49"/>
      <c r="AT293" s="14" t="s">
        <v>126</v>
      </c>
      <c r="AU293" s="14" t="s">
        <v>155</v>
      </c>
    </row>
    <row r="294" spans="1:65" s="1" customFormat="1" ht="16.5" customHeight="1">
      <c r="A294" s="116"/>
      <c r="B294" s="117"/>
      <c r="C294" s="175">
        <v>70</v>
      </c>
      <c r="D294" s="175" t="s">
        <v>119</v>
      </c>
      <c r="E294" s="176" t="s">
        <v>430</v>
      </c>
      <c r="F294" s="177" t="s">
        <v>372</v>
      </c>
      <c r="G294" s="178" t="s">
        <v>334</v>
      </c>
      <c r="H294" s="179">
        <v>1</v>
      </c>
      <c r="I294" s="188"/>
      <c r="J294" s="180">
        <f>ROUND(I294*H294,2)</f>
        <v>0</v>
      </c>
      <c r="K294" s="93"/>
      <c r="L294" s="28"/>
      <c r="M294" s="94" t="s">
        <v>1</v>
      </c>
      <c r="N294" s="95" t="s">
        <v>39</v>
      </c>
      <c r="P294" s="96">
        <f>O294*H294</f>
        <v>0</v>
      </c>
      <c r="Q294" s="96">
        <v>0</v>
      </c>
      <c r="R294" s="96">
        <f>Q294*H294</f>
        <v>0</v>
      </c>
      <c r="S294" s="96">
        <v>0</v>
      </c>
      <c r="T294" s="97">
        <f>S294*H294</f>
        <v>0</v>
      </c>
      <c r="AR294" s="98" t="s">
        <v>178</v>
      </c>
      <c r="AT294" s="98" t="s">
        <v>119</v>
      </c>
      <c r="AU294" s="98" t="s">
        <v>155</v>
      </c>
      <c r="AY294" s="14" t="s">
        <v>114</v>
      </c>
      <c r="BE294" s="99">
        <f>IF(N294="základní",J294,0)</f>
        <v>0</v>
      </c>
      <c r="BF294" s="99">
        <f>IF(N294="snížená",J294,0)</f>
        <v>0</v>
      </c>
      <c r="BG294" s="99">
        <f>IF(N294="zákl. přenesená",J294,0)</f>
        <v>0</v>
      </c>
      <c r="BH294" s="99">
        <f>IF(N294="sníž. přenesená",J294,0)</f>
        <v>0</v>
      </c>
      <c r="BI294" s="99">
        <f>IF(N294="nulová",J294,0)</f>
        <v>0</v>
      </c>
      <c r="BJ294" s="14" t="s">
        <v>79</v>
      </c>
      <c r="BK294" s="99">
        <f>ROUND(I294*H294,2)</f>
        <v>0</v>
      </c>
      <c r="BL294" s="14" t="s">
        <v>178</v>
      </c>
      <c r="BM294" s="98" t="s">
        <v>373</v>
      </c>
    </row>
    <row r="295" spans="1:65" s="1" customFormat="1">
      <c r="A295" s="116"/>
      <c r="B295" s="117"/>
      <c r="C295" s="116"/>
      <c r="D295" s="181" t="s">
        <v>126</v>
      </c>
      <c r="E295" s="116"/>
      <c r="F295" s="182" t="s">
        <v>372</v>
      </c>
      <c r="G295" s="116"/>
      <c r="H295" s="116"/>
      <c r="I295" s="116"/>
      <c r="J295" s="116"/>
      <c r="L295" s="28"/>
      <c r="M295" s="100"/>
      <c r="T295" s="49"/>
      <c r="AT295" s="14" t="s">
        <v>126</v>
      </c>
      <c r="AU295" s="14" t="s">
        <v>155</v>
      </c>
    </row>
    <row r="296" spans="1:65" s="1" customFormat="1" ht="16.5" customHeight="1">
      <c r="A296" s="116"/>
      <c r="B296" s="117"/>
      <c r="C296" s="175">
        <v>71</v>
      </c>
      <c r="D296" s="175" t="s">
        <v>119</v>
      </c>
      <c r="E296" s="176" t="s">
        <v>429</v>
      </c>
      <c r="F296" s="177" t="s">
        <v>374</v>
      </c>
      <c r="G296" s="178" t="s">
        <v>375</v>
      </c>
      <c r="H296" s="179">
        <v>15</v>
      </c>
      <c r="I296" s="188"/>
      <c r="J296" s="180">
        <f>ROUND(I296*H296,2)</f>
        <v>0</v>
      </c>
      <c r="K296" s="93"/>
      <c r="L296" s="28"/>
      <c r="M296" s="94" t="s">
        <v>1</v>
      </c>
      <c r="N296" s="95" t="s">
        <v>39</v>
      </c>
      <c r="P296" s="96">
        <f>O296*H296</f>
        <v>0</v>
      </c>
      <c r="Q296" s="96">
        <v>0</v>
      </c>
      <c r="R296" s="96">
        <f>Q296*H296</f>
        <v>0</v>
      </c>
      <c r="S296" s="96">
        <v>0</v>
      </c>
      <c r="T296" s="97">
        <f>S296*H296</f>
        <v>0</v>
      </c>
      <c r="AR296" s="98" t="s">
        <v>178</v>
      </c>
      <c r="AT296" s="98" t="s">
        <v>119</v>
      </c>
      <c r="AU296" s="98" t="s">
        <v>155</v>
      </c>
      <c r="AY296" s="14" t="s">
        <v>114</v>
      </c>
      <c r="BE296" s="99">
        <f>IF(N296="základní",J296,0)</f>
        <v>0</v>
      </c>
      <c r="BF296" s="99">
        <f>IF(N296="snížená",J296,0)</f>
        <v>0</v>
      </c>
      <c r="BG296" s="99">
        <f>IF(N296="zákl. přenesená",J296,0)</f>
        <v>0</v>
      </c>
      <c r="BH296" s="99">
        <f>IF(N296="sníž. přenesená",J296,0)</f>
        <v>0</v>
      </c>
      <c r="BI296" s="99">
        <f>IF(N296="nulová",J296,0)</f>
        <v>0</v>
      </c>
      <c r="BJ296" s="14" t="s">
        <v>79</v>
      </c>
      <c r="BK296" s="99">
        <f>ROUND(I296*H296,2)</f>
        <v>0</v>
      </c>
      <c r="BL296" s="14" t="s">
        <v>178</v>
      </c>
      <c r="BM296" s="98" t="s">
        <v>376</v>
      </c>
    </row>
    <row r="297" spans="1:65" s="1" customFormat="1">
      <c r="A297" s="116"/>
      <c r="B297" s="117"/>
      <c r="C297" s="116"/>
      <c r="D297" s="181" t="s">
        <v>126</v>
      </c>
      <c r="E297" s="116"/>
      <c r="F297" s="182" t="s">
        <v>377</v>
      </c>
      <c r="G297" s="116"/>
      <c r="H297" s="116"/>
      <c r="I297" s="116"/>
      <c r="J297" s="116"/>
      <c r="L297" s="28"/>
      <c r="M297" s="100"/>
      <c r="T297" s="49"/>
      <c r="AT297" s="14" t="s">
        <v>126</v>
      </c>
      <c r="AU297" s="14" t="s">
        <v>155</v>
      </c>
    </row>
    <row r="298" spans="1:65" s="1" customFormat="1" ht="16.5" customHeight="1">
      <c r="A298" s="116"/>
      <c r="B298" s="117"/>
      <c r="C298" s="175">
        <v>72</v>
      </c>
      <c r="D298" s="175" t="s">
        <v>119</v>
      </c>
      <c r="E298" s="176" t="s">
        <v>431</v>
      </c>
      <c r="F298" s="177" t="s">
        <v>378</v>
      </c>
      <c r="G298" s="178" t="s">
        <v>375</v>
      </c>
      <c r="H298" s="179">
        <v>15</v>
      </c>
      <c r="I298" s="188"/>
      <c r="J298" s="180">
        <f>ROUND(I298*H298,2)</f>
        <v>0</v>
      </c>
      <c r="K298" s="93"/>
      <c r="L298" s="28"/>
      <c r="M298" s="94" t="s">
        <v>1</v>
      </c>
      <c r="N298" s="95" t="s">
        <v>39</v>
      </c>
      <c r="P298" s="96">
        <f>O298*H298</f>
        <v>0</v>
      </c>
      <c r="Q298" s="96">
        <v>0</v>
      </c>
      <c r="R298" s="96">
        <f>Q298*H298</f>
        <v>0</v>
      </c>
      <c r="S298" s="96">
        <v>0</v>
      </c>
      <c r="T298" s="97">
        <f>S298*H298</f>
        <v>0</v>
      </c>
      <c r="AR298" s="98" t="s">
        <v>178</v>
      </c>
      <c r="AT298" s="98" t="s">
        <v>119</v>
      </c>
      <c r="AU298" s="98" t="s">
        <v>155</v>
      </c>
      <c r="AY298" s="14" t="s">
        <v>114</v>
      </c>
      <c r="BE298" s="99">
        <f>IF(N298="základní",J298,0)</f>
        <v>0</v>
      </c>
      <c r="BF298" s="99">
        <f>IF(N298="snížená",J298,0)</f>
        <v>0</v>
      </c>
      <c r="BG298" s="99">
        <f>IF(N298="zákl. přenesená",J298,0)</f>
        <v>0</v>
      </c>
      <c r="BH298" s="99">
        <f>IF(N298="sníž. přenesená",J298,0)</f>
        <v>0</v>
      </c>
      <c r="BI298" s="99">
        <f>IF(N298="nulová",J298,0)</f>
        <v>0</v>
      </c>
      <c r="BJ298" s="14" t="s">
        <v>79</v>
      </c>
      <c r="BK298" s="99">
        <f>ROUND(I298*H298,2)</f>
        <v>0</v>
      </c>
      <c r="BL298" s="14" t="s">
        <v>178</v>
      </c>
      <c r="BM298" s="98" t="s">
        <v>379</v>
      </c>
    </row>
    <row r="299" spans="1:65" s="1" customFormat="1">
      <c r="A299" s="116"/>
      <c r="B299" s="117"/>
      <c r="C299" s="116"/>
      <c r="D299" s="181" t="s">
        <v>126</v>
      </c>
      <c r="E299" s="116"/>
      <c r="F299" s="182" t="s">
        <v>380</v>
      </c>
      <c r="G299" s="116"/>
      <c r="H299" s="116"/>
      <c r="I299" s="116"/>
      <c r="J299" s="116"/>
      <c r="L299" s="28"/>
      <c r="M299" s="100"/>
      <c r="T299" s="49"/>
      <c r="AT299" s="14" t="s">
        <v>126</v>
      </c>
      <c r="AU299" s="14" t="s">
        <v>155</v>
      </c>
    </row>
    <row r="300" spans="1:65" s="1" customFormat="1" ht="16.5" customHeight="1">
      <c r="A300" s="116"/>
      <c r="B300" s="117"/>
      <c r="C300" s="175">
        <v>73</v>
      </c>
      <c r="D300" s="175" t="s">
        <v>119</v>
      </c>
      <c r="E300" s="176" t="s">
        <v>432</v>
      </c>
      <c r="F300" s="177" t="s">
        <v>381</v>
      </c>
      <c r="G300" s="178" t="s">
        <v>375</v>
      </c>
      <c r="H300" s="179">
        <v>20</v>
      </c>
      <c r="I300" s="188"/>
      <c r="J300" s="180">
        <f>ROUND(I300*H300,2)</f>
        <v>0</v>
      </c>
      <c r="K300" s="93"/>
      <c r="L300" s="28"/>
      <c r="M300" s="94" t="s">
        <v>1</v>
      </c>
      <c r="N300" s="95" t="s">
        <v>39</v>
      </c>
      <c r="P300" s="96">
        <f>O300*H300</f>
        <v>0</v>
      </c>
      <c r="Q300" s="96">
        <v>0</v>
      </c>
      <c r="R300" s="96">
        <f>Q300*H300</f>
        <v>0</v>
      </c>
      <c r="S300" s="96">
        <v>0</v>
      </c>
      <c r="T300" s="97">
        <f>S300*H300</f>
        <v>0</v>
      </c>
      <c r="AR300" s="98" t="s">
        <v>178</v>
      </c>
      <c r="AT300" s="98" t="s">
        <v>119</v>
      </c>
      <c r="AU300" s="98" t="s">
        <v>155</v>
      </c>
      <c r="AY300" s="14" t="s">
        <v>114</v>
      </c>
      <c r="BE300" s="99">
        <f>IF(N300="základní",J300,0)</f>
        <v>0</v>
      </c>
      <c r="BF300" s="99">
        <f>IF(N300="snížená",J300,0)</f>
        <v>0</v>
      </c>
      <c r="BG300" s="99">
        <f>IF(N300="zákl. přenesená",J300,0)</f>
        <v>0</v>
      </c>
      <c r="BH300" s="99">
        <f>IF(N300="sníž. přenesená",J300,0)</f>
        <v>0</v>
      </c>
      <c r="BI300" s="99">
        <f>IF(N300="nulová",J300,0)</f>
        <v>0</v>
      </c>
      <c r="BJ300" s="14" t="s">
        <v>79</v>
      </c>
      <c r="BK300" s="99">
        <f>ROUND(I300*H300,2)</f>
        <v>0</v>
      </c>
      <c r="BL300" s="14" t="s">
        <v>178</v>
      </c>
      <c r="BM300" s="98" t="s">
        <v>382</v>
      </c>
    </row>
    <row r="301" spans="1:65" s="1" customFormat="1">
      <c r="A301" s="116"/>
      <c r="B301" s="117"/>
      <c r="C301" s="116"/>
      <c r="D301" s="181" t="s">
        <v>126</v>
      </c>
      <c r="E301" s="116"/>
      <c r="F301" s="182" t="s">
        <v>383</v>
      </c>
      <c r="G301" s="116"/>
      <c r="H301" s="116"/>
      <c r="I301" s="116"/>
      <c r="J301" s="116"/>
      <c r="L301" s="28"/>
      <c r="M301" s="100"/>
      <c r="T301" s="49"/>
      <c r="AT301" s="14" t="s">
        <v>126</v>
      </c>
      <c r="AU301" s="14" t="s">
        <v>155</v>
      </c>
    </row>
    <row r="302" spans="1:65" s="12" customFormat="1" ht="20.85" customHeight="1">
      <c r="A302" s="184"/>
      <c r="B302" s="185"/>
      <c r="C302" s="184"/>
      <c r="D302" s="186" t="s">
        <v>73</v>
      </c>
      <c r="E302" s="186" t="s">
        <v>384</v>
      </c>
      <c r="F302" s="186" t="s">
        <v>385</v>
      </c>
      <c r="G302" s="184"/>
      <c r="H302" s="184"/>
      <c r="I302" s="184"/>
      <c r="J302" s="187">
        <f>BK302</f>
        <v>0</v>
      </c>
      <c r="L302" s="101"/>
      <c r="M302" s="103"/>
      <c r="P302" s="104">
        <f>SUM(P303:P310)</f>
        <v>0</v>
      </c>
      <c r="R302" s="104">
        <f>SUM(R303:R310)</f>
        <v>1.8E-3</v>
      </c>
      <c r="T302" s="105">
        <f>SUM(T303:T310)</f>
        <v>0</v>
      </c>
      <c r="AR302" s="102" t="s">
        <v>81</v>
      </c>
      <c r="AT302" s="106" t="s">
        <v>73</v>
      </c>
      <c r="AU302" s="106" t="s">
        <v>155</v>
      </c>
      <c r="AY302" s="102" t="s">
        <v>114</v>
      </c>
      <c r="BK302" s="107">
        <f>SUM(BK303:BK310)</f>
        <v>0</v>
      </c>
    </row>
    <row r="303" spans="1:65" s="1" customFormat="1" ht="24.2" customHeight="1">
      <c r="A303" s="116"/>
      <c r="B303" s="117"/>
      <c r="C303" s="175">
        <v>74</v>
      </c>
      <c r="D303" s="175" t="s">
        <v>119</v>
      </c>
      <c r="E303" s="176" t="s">
        <v>433</v>
      </c>
      <c r="F303" s="177" t="s">
        <v>386</v>
      </c>
      <c r="G303" s="178" t="s">
        <v>167</v>
      </c>
      <c r="H303" s="179">
        <v>15</v>
      </c>
      <c r="I303" s="188"/>
      <c r="J303" s="180">
        <f>ROUND(I303*H303,2)</f>
        <v>0</v>
      </c>
      <c r="K303" s="93"/>
      <c r="L303" s="28"/>
      <c r="M303" s="94" t="s">
        <v>1</v>
      </c>
      <c r="N303" s="95" t="s">
        <v>39</v>
      </c>
      <c r="P303" s="96">
        <f>O303*H303</f>
        <v>0</v>
      </c>
      <c r="Q303" s="96">
        <v>0</v>
      </c>
      <c r="R303" s="96">
        <f>Q303*H303</f>
        <v>0</v>
      </c>
      <c r="S303" s="96">
        <v>0</v>
      </c>
      <c r="T303" s="97">
        <f>S303*H303</f>
        <v>0</v>
      </c>
      <c r="AR303" s="98" t="s">
        <v>178</v>
      </c>
      <c r="AT303" s="98" t="s">
        <v>119</v>
      </c>
      <c r="AU303" s="98" t="s">
        <v>211</v>
      </c>
      <c r="AY303" s="14" t="s">
        <v>114</v>
      </c>
      <c r="BE303" s="99">
        <f>IF(N303="základní",J303,0)</f>
        <v>0</v>
      </c>
      <c r="BF303" s="99">
        <f>IF(N303="snížená",J303,0)</f>
        <v>0</v>
      </c>
      <c r="BG303" s="99">
        <f>IF(N303="zákl. přenesená",J303,0)</f>
        <v>0</v>
      </c>
      <c r="BH303" s="99">
        <f>IF(N303="sníž. přenesená",J303,0)</f>
        <v>0</v>
      </c>
      <c r="BI303" s="99">
        <f>IF(N303="nulová",J303,0)</f>
        <v>0</v>
      </c>
      <c r="BJ303" s="14" t="s">
        <v>79</v>
      </c>
      <c r="BK303" s="99">
        <f>ROUND(I303*H303,2)</f>
        <v>0</v>
      </c>
      <c r="BL303" s="14" t="s">
        <v>178</v>
      </c>
      <c r="BM303" s="98" t="s">
        <v>387</v>
      </c>
    </row>
    <row r="304" spans="1:65" s="1" customFormat="1">
      <c r="A304" s="116"/>
      <c r="B304" s="117"/>
      <c r="C304" s="116"/>
      <c r="D304" s="181" t="s">
        <v>126</v>
      </c>
      <c r="E304" s="116"/>
      <c r="F304" s="182" t="s">
        <v>388</v>
      </c>
      <c r="G304" s="116"/>
      <c r="H304" s="116"/>
      <c r="I304" s="116"/>
      <c r="J304" s="116"/>
      <c r="L304" s="28"/>
      <c r="M304" s="100"/>
      <c r="T304" s="49"/>
      <c r="AT304" s="14" t="s">
        <v>126</v>
      </c>
      <c r="AU304" s="14" t="s">
        <v>211</v>
      </c>
    </row>
    <row r="305" spans="1:65" s="1" customFormat="1" ht="21.75" customHeight="1">
      <c r="A305" s="116"/>
      <c r="B305" s="117"/>
      <c r="C305" s="175">
        <v>75</v>
      </c>
      <c r="D305" s="175" t="s">
        <v>119</v>
      </c>
      <c r="E305" s="176" t="s">
        <v>434</v>
      </c>
      <c r="F305" s="177" t="s">
        <v>389</v>
      </c>
      <c r="G305" s="178" t="s">
        <v>167</v>
      </c>
      <c r="H305" s="179">
        <v>15</v>
      </c>
      <c r="I305" s="188"/>
      <c r="J305" s="180">
        <f>ROUND(I305*H305,2)</f>
        <v>0</v>
      </c>
      <c r="K305" s="93"/>
      <c r="L305" s="28"/>
      <c r="M305" s="94" t="s">
        <v>1</v>
      </c>
      <c r="N305" s="95" t="s">
        <v>39</v>
      </c>
      <c r="P305" s="96">
        <f>O305*H305</f>
        <v>0</v>
      </c>
      <c r="Q305" s="96">
        <v>0</v>
      </c>
      <c r="R305" s="96">
        <f>Q305*H305</f>
        <v>0</v>
      </c>
      <c r="S305" s="96">
        <v>0</v>
      </c>
      <c r="T305" s="97">
        <f>S305*H305</f>
        <v>0</v>
      </c>
      <c r="AR305" s="98" t="s">
        <v>178</v>
      </c>
      <c r="AT305" s="98" t="s">
        <v>119</v>
      </c>
      <c r="AU305" s="98" t="s">
        <v>211</v>
      </c>
      <c r="AY305" s="14" t="s">
        <v>114</v>
      </c>
      <c r="BE305" s="99">
        <f>IF(N305="základní",J305,0)</f>
        <v>0</v>
      </c>
      <c r="BF305" s="99">
        <f>IF(N305="snížená",J305,0)</f>
        <v>0</v>
      </c>
      <c r="BG305" s="99">
        <f>IF(N305="zákl. přenesená",J305,0)</f>
        <v>0</v>
      </c>
      <c r="BH305" s="99">
        <f>IF(N305="sníž. přenesená",J305,0)</f>
        <v>0</v>
      </c>
      <c r="BI305" s="99">
        <f>IF(N305="nulová",J305,0)</f>
        <v>0</v>
      </c>
      <c r="BJ305" s="14" t="s">
        <v>79</v>
      </c>
      <c r="BK305" s="99">
        <f>ROUND(I305*H305,2)</f>
        <v>0</v>
      </c>
      <c r="BL305" s="14" t="s">
        <v>178</v>
      </c>
      <c r="BM305" s="98" t="s">
        <v>390</v>
      </c>
    </row>
    <row r="306" spans="1:65" s="1" customFormat="1" ht="19.5">
      <c r="A306" s="116"/>
      <c r="B306" s="117"/>
      <c r="C306" s="116"/>
      <c r="D306" s="181" t="s">
        <v>126</v>
      </c>
      <c r="E306" s="116"/>
      <c r="F306" s="182" t="s">
        <v>391</v>
      </c>
      <c r="G306" s="116"/>
      <c r="H306" s="116"/>
      <c r="I306" s="116"/>
      <c r="J306" s="116"/>
      <c r="L306" s="28"/>
      <c r="M306" s="100"/>
      <c r="T306" s="49"/>
      <c r="AT306" s="14" t="s">
        <v>126</v>
      </c>
      <c r="AU306" s="14" t="s">
        <v>211</v>
      </c>
    </row>
    <row r="307" spans="1:65" s="1" customFormat="1" ht="16.5" customHeight="1">
      <c r="A307" s="116"/>
      <c r="B307" s="117"/>
      <c r="C307" s="175">
        <v>76</v>
      </c>
      <c r="D307" s="175" t="s">
        <v>119</v>
      </c>
      <c r="E307" s="176" t="s">
        <v>435</v>
      </c>
      <c r="F307" s="177" t="s">
        <v>392</v>
      </c>
      <c r="G307" s="178" t="s">
        <v>167</v>
      </c>
      <c r="H307" s="179">
        <v>15</v>
      </c>
      <c r="I307" s="188"/>
      <c r="J307" s="180">
        <f>ROUND(I307*H307,2)</f>
        <v>0</v>
      </c>
      <c r="K307" s="93"/>
      <c r="L307" s="28"/>
      <c r="M307" s="94" t="s">
        <v>1</v>
      </c>
      <c r="N307" s="95" t="s">
        <v>39</v>
      </c>
      <c r="P307" s="96">
        <f>O307*H307</f>
        <v>0</v>
      </c>
      <c r="Q307" s="96">
        <v>1.2E-4</v>
      </c>
      <c r="R307" s="96">
        <f>Q307*H307</f>
        <v>1.8E-3</v>
      </c>
      <c r="S307" s="96">
        <v>0</v>
      </c>
      <c r="T307" s="97">
        <f>S307*H307</f>
        <v>0</v>
      </c>
      <c r="AR307" s="98" t="s">
        <v>178</v>
      </c>
      <c r="AT307" s="98" t="s">
        <v>119</v>
      </c>
      <c r="AU307" s="98" t="s">
        <v>211</v>
      </c>
      <c r="AY307" s="14" t="s">
        <v>114</v>
      </c>
      <c r="BE307" s="99">
        <f>IF(N307="základní",J307,0)</f>
        <v>0</v>
      </c>
      <c r="BF307" s="99">
        <f>IF(N307="snížená",J307,0)</f>
        <v>0</v>
      </c>
      <c r="BG307" s="99">
        <f>IF(N307="zákl. přenesená",J307,0)</f>
        <v>0</v>
      </c>
      <c r="BH307" s="99">
        <f>IF(N307="sníž. přenesená",J307,0)</f>
        <v>0</v>
      </c>
      <c r="BI307" s="99">
        <f>IF(N307="nulová",J307,0)</f>
        <v>0</v>
      </c>
      <c r="BJ307" s="14" t="s">
        <v>79</v>
      </c>
      <c r="BK307" s="99">
        <f>ROUND(I307*H307,2)</f>
        <v>0</v>
      </c>
      <c r="BL307" s="14" t="s">
        <v>178</v>
      </c>
      <c r="BM307" s="98" t="s">
        <v>393</v>
      </c>
    </row>
    <row r="308" spans="1:65" s="1" customFormat="1">
      <c r="A308" s="116"/>
      <c r="B308" s="117"/>
      <c r="C308" s="116"/>
      <c r="D308" s="181" t="s">
        <v>126</v>
      </c>
      <c r="E308" s="116"/>
      <c r="F308" s="182" t="s">
        <v>394</v>
      </c>
      <c r="G308" s="116"/>
      <c r="H308" s="116"/>
      <c r="I308" s="116"/>
      <c r="J308" s="116"/>
      <c r="L308" s="28"/>
      <c r="M308" s="100"/>
      <c r="T308" s="49"/>
      <c r="AT308" s="14" t="s">
        <v>126</v>
      </c>
      <c r="AU308" s="14" t="s">
        <v>211</v>
      </c>
    </row>
    <row r="309" spans="1:65" s="1" customFormat="1" ht="24.2" customHeight="1">
      <c r="A309" s="116"/>
      <c r="B309" s="117"/>
      <c r="C309" s="175">
        <v>77</v>
      </c>
      <c r="D309" s="175" t="s">
        <v>119</v>
      </c>
      <c r="E309" s="176" t="s">
        <v>442</v>
      </c>
      <c r="F309" s="177" t="s">
        <v>395</v>
      </c>
      <c r="G309" s="178" t="s">
        <v>167</v>
      </c>
      <c r="H309" s="179">
        <v>15</v>
      </c>
      <c r="I309" s="188"/>
      <c r="J309" s="180">
        <f>ROUND(I309*H309,2)</f>
        <v>0</v>
      </c>
      <c r="K309" s="93"/>
      <c r="L309" s="28"/>
      <c r="M309" s="94" t="s">
        <v>1</v>
      </c>
      <c r="N309" s="95" t="s">
        <v>39</v>
      </c>
      <c r="P309" s="96">
        <f>O309*H309</f>
        <v>0</v>
      </c>
      <c r="Q309" s="96">
        <v>0</v>
      </c>
      <c r="R309" s="96">
        <f>Q309*H309</f>
        <v>0</v>
      </c>
      <c r="S309" s="96">
        <v>0</v>
      </c>
      <c r="T309" s="97">
        <f>S309*H309</f>
        <v>0</v>
      </c>
      <c r="AR309" s="98" t="s">
        <v>178</v>
      </c>
      <c r="AT309" s="98" t="s">
        <v>119</v>
      </c>
      <c r="AU309" s="98" t="s">
        <v>211</v>
      </c>
      <c r="AY309" s="14" t="s">
        <v>114</v>
      </c>
      <c r="BE309" s="99">
        <f>IF(N309="základní",J309,0)</f>
        <v>0</v>
      </c>
      <c r="BF309" s="99">
        <f>IF(N309="snížená",J309,0)</f>
        <v>0</v>
      </c>
      <c r="BG309" s="99">
        <f>IF(N309="zákl. přenesená",J309,0)</f>
        <v>0</v>
      </c>
      <c r="BH309" s="99">
        <f>IF(N309="sníž. přenesená",J309,0)</f>
        <v>0</v>
      </c>
      <c r="BI309" s="99">
        <f>IF(N309="nulová",J309,0)</f>
        <v>0</v>
      </c>
      <c r="BJ309" s="14" t="s">
        <v>79</v>
      </c>
      <c r="BK309" s="99">
        <f>ROUND(I309*H309,2)</f>
        <v>0</v>
      </c>
      <c r="BL309" s="14" t="s">
        <v>178</v>
      </c>
      <c r="BM309" s="98" t="s">
        <v>396</v>
      </c>
    </row>
    <row r="310" spans="1:65" s="1" customFormat="1">
      <c r="A310" s="116"/>
      <c r="B310" s="117"/>
      <c r="C310" s="116"/>
      <c r="D310" s="181" t="s">
        <v>126</v>
      </c>
      <c r="E310" s="116"/>
      <c r="F310" s="182" t="s">
        <v>397</v>
      </c>
      <c r="G310" s="116"/>
      <c r="H310" s="116"/>
      <c r="I310" s="116"/>
      <c r="J310" s="116"/>
      <c r="L310" s="28"/>
      <c r="M310" s="108"/>
      <c r="N310" s="109"/>
      <c r="O310" s="109"/>
      <c r="P310" s="109"/>
      <c r="Q310" s="109"/>
      <c r="R310" s="109"/>
      <c r="S310" s="109"/>
      <c r="T310" s="110"/>
      <c r="AT310" s="14" t="s">
        <v>126</v>
      </c>
      <c r="AU310" s="14" t="s">
        <v>211</v>
      </c>
    </row>
    <row r="311" spans="1:65" s="1" customFormat="1" ht="6.95" customHeight="1">
      <c r="A311" s="116"/>
      <c r="B311" s="143"/>
      <c r="C311" s="144"/>
      <c r="D311" s="144"/>
      <c r="E311" s="144"/>
      <c r="F311" s="144"/>
      <c r="G311" s="144"/>
      <c r="H311" s="144"/>
      <c r="I311" s="144"/>
      <c r="J311" s="144"/>
      <c r="K311" s="40"/>
      <c r="L311" s="28"/>
    </row>
  </sheetData>
  <sheetProtection algorithmName="SHA-512" hashValue="BCli0bZtMQWpO+SCVnUAK2TTYwokvMR8+Fa3e/AVkaG/K4M0V/4xIqPByrRqoDpo2lbsg0Cl5KlUceFJF9dCHQ==" saltValue="DMc7ZpYEAnyIlxF6JG/6tw==" spinCount="100000" sheet="1" objects="1" scenarios="1"/>
  <autoFilter ref="C122:K310"/>
  <mergeCells count="6">
    <mergeCell ref="E115:H115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VO18012025 - Rozpočet spr...</vt:lpstr>
      <vt:lpstr>'Rekapitulace zakázky'!Názvy_tisku</vt:lpstr>
      <vt:lpstr>'VO18012025 - Rozpočet spr...'!Názvy_tisku</vt:lpstr>
      <vt:lpstr>'Rekapitulace zakázky'!Oblast_tisku</vt:lpstr>
      <vt:lpstr>'VO18012025 - Rozpočet spr...'!Oblast_tisku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DESKTOP-DLHUIK0\Admin</dc:creator>
  <cp:lastModifiedBy>Jan Zezulka</cp:lastModifiedBy>
  <dcterms:created xsi:type="dcterms:W3CDTF">2025-01-30T06:10:26Z</dcterms:created>
  <dcterms:modified xsi:type="dcterms:W3CDTF">2025-02-03T14:52:31Z</dcterms:modified>
</cp:coreProperties>
</file>